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8.xml" ContentType="application/vnd.openxmlformats-officedocument.spreadsheetml.pivotTab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9.xml" ContentType="application/vnd.openxmlformats-officedocument.spreadsheetml.pivotTable+xml"/>
  <Override PartName="/xl/drawings/drawing6.xml" ContentType="application/vnd.openxmlformats-officedocument.drawing+xml"/>
  <Override PartName="/xl/tables/table3.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7.xml" ContentType="application/vnd.openxmlformats-officedocument.drawing+xml"/>
  <Override PartName="/xl/slicers/slicer3.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K:\SG 10\SB Z10.1 Zentrale Angelegenheiten, Öffentlichkeitsarbeit\Daten\Oeffentlichkeitsarbeit\Internet\2025 Internet\Koki\"/>
    </mc:Choice>
  </mc:AlternateContent>
  <bookViews>
    <workbookView xWindow="0" yWindow="0" windowWidth="21870" windowHeight="3630" firstSheet="1" activeTab="2"/>
  </bookViews>
  <sheets>
    <sheet name="Cockpit" sheetId="18" state="hidden" r:id="rId1"/>
    <sheet name="Menü" sheetId="22" r:id="rId2"/>
    <sheet name="Kita-Handbuch-Datenquelle" sheetId="21" r:id="rId3"/>
    <sheet name="Kita-Handbuch-Ursprung" sheetId="1" state="hidden" r:id="rId4"/>
    <sheet name="PT-Orte" sheetId="3" r:id="rId5"/>
    <sheet name="PT-Einrichtungstyp" sheetId="2" r:id="rId6"/>
    <sheet name="PT-Groesse" sheetId="10" r:id="rId7"/>
    <sheet name="PT-Kita nach Groesse" sheetId="20" r:id="rId8"/>
    <sheet name="PT-Rechtsform" sheetId="14" r:id="rId9"/>
    <sheet name="PT-Träger" sheetId="16" r:id="rId10"/>
    <sheet name="PT-Gruppenform" sheetId="12" r:id="rId11"/>
    <sheet name="PT-Inklusion" sheetId="15" r:id="rId12"/>
    <sheet name="PT-Region" sheetId="11" r:id="rId13"/>
    <sheet name="T_Pädagogische Konzepte" sheetId="17" r:id="rId14"/>
    <sheet name="PT-Sprach-Kitas" sheetId="5" r:id="rId15"/>
    <sheet name="PT-Wald-Kitas" sheetId="6" r:id="rId16"/>
    <sheet name="PT-MINT-Kitas" sheetId="7" r:id="rId17"/>
    <sheet name="PT_Regionen" sheetId="9" r:id="rId18"/>
  </sheets>
  <definedNames>
    <definedName name="Datenschnitt_Einrichtungstyp">#N/A</definedName>
    <definedName name="Datenschnitt_Einrichtungstyp1">#N/A</definedName>
    <definedName name="Datenschnitt_Größe_lt._www">#N/A</definedName>
    <definedName name="Datenschnitt_Gruppenform">#N/A</definedName>
    <definedName name="Datenschnitt_Gruppenform1">#N/A</definedName>
    <definedName name="Datenschnitt_Inklusion">#N/A</definedName>
    <definedName name="Datenschnitt_Inklusion1">#N/A</definedName>
    <definedName name="Datenschnitt_Kneipp_Pädagogik">#N/A</definedName>
    <definedName name="Datenschnitt_Konfession">#N/A</definedName>
    <definedName name="Datenschnitt_Konfession1">#N/A</definedName>
    <definedName name="Datenschnitt_MINT_KITA">#N/A</definedName>
    <definedName name="Datenschnitt_Montessori_Pädagogik">#N/A</definedName>
    <definedName name="Datenschnitt_Ort">#N/A</definedName>
    <definedName name="Datenschnitt_Ort1">#N/A</definedName>
    <definedName name="Datenschnitt_Rechtsform">#N/A</definedName>
    <definedName name="Datenschnitt_Rechtsform1">#N/A</definedName>
    <definedName name="Datenschnitt_Region">#N/A</definedName>
    <definedName name="Datenschnitt_Region1">#N/A</definedName>
    <definedName name="Datenschnitt_Region2">#N/A</definedName>
    <definedName name="Datenschnitt_Sprach_KITA">#N/A</definedName>
    <definedName name="Datenschnitt_Tiergestützte_Pädagogik">#N/A</definedName>
    <definedName name="Datenschnitt_Wald__und_Naturpädagogik">#N/A</definedName>
    <definedName name="Datenschnitt_Waldorf_Pädagogik">#N/A</definedName>
    <definedName name="Datenschnitt_Werkstatt_Pädagogik">#N/A</definedName>
    <definedName name="_xlnm.Print_Area" localSheetId="2">tbl_Datenquelle[#All]</definedName>
  </definedNames>
  <calcPr calcId="162913"/>
  <pivotCaches>
    <pivotCache cacheId="15" r:id="rId19"/>
  </pivotCaches>
  <extLst>
    <ext xmlns:x14="http://schemas.microsoft.com/office/spreadsheetml/2009/9/main" uri="{BBE1A952-AA13-448e-AADC-164F8A28A991}">
      <x14:slicerCaches>
        <x14:slicerCache r:id="rId20"/>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05" i="21" l="1"/>
  <c r="W108" i="21"/>
  <c r="W95" i="21"/>
  <c r="W103" i="21"/>
  <c r="W96" i="21"/>
  <c r="W109" i="21"/>
  <c r="W48" i="21"/>
  <c r="W64" i="21"/>
  <c r="W78" i="21"/>
  <c r="W40" i="21"/>
  <c r="W65" i="21"/>
  <c r="W43" i="21"/>
  <c r="W38" i="21"/>
  <c r="W104" i="21"/>
  <c r="W68" i="21"/>
  <c r="W61" i="21"/>
  <c r="W91" i="21"/>
  <c r="W12" i="21"/>
  <c r="W7" i="21"/>
  <c r="W94" i="21"/>
  <c r="W97" i="21"/>
  <c r="W102" i="21"/>
  <c r="W110" i="21"/>
  <c r="W73" i="21"/>
  <c r="W46" i="21"/>
  <c r="W66" i="21"/>
  <c r="W28" i="21"/>
  <c r="W57" i="21"/>
  <c r="W8" i="21"/>
  <c r="W74" i="21"/>
  <c r="W24" i="21"/>
  <c r="W15" i="21"/>
  <c r="W49" i="21"/>
  <c r="W83" i="21"/>
  <c r="W76" i="21"/>
  <c r="W101" i="21"/>
  <c r="W100" i="21"/>
  <c r="W17" i="21"/>
  <c r="W89" i="21"/>
  <c r="W33" i="21"/>
  <c r="W16" i="21"/>
  <c r="W42" i="21"/>
  <c r="W93" i="21"/>
  <c r="W92" i="21"/>
  <c r="W88" i="21"/>
  <c r="W10" i="21"/>
  <c r="W86" i="21"/>
  <c r="W67" i="21"/>
  <c r="W39" i="21"/>
  <c r="W32" i="21"/>
  <c r="W71" i="21"/>
  <c r="W18" i="21"/>
  <c r="W27" i="21"/>
  <c r="W72" i="21"/>
  <c r="W11" i="21"/>
  <c r="W31" i="21"/>
  <c r="W47" i="21"/>
  <c r="W19" i="21"/>
  <c r="W44" i="21"/>
  <c r="W6" i="21"/>
  <c r="W59" i="21"/>
  <c r="W55" i="21"/>
  <c r="W9" i="21"/>
  <c r="W37" i="21"/>
  <c r="W80" i="21"/>
  <c r="W99" i="21"/>
  <c r="W4" i="21"/>
  <c r="W3" i="21"/>
  <c r="W90" i="21"/>
  <c r="W25" i="21"/>
  <c r="W77" i="21"/>
  <c r="W54" i="21"/>
  <c r="W36" i="21"/>
  <c r="W41" i="21"/>
  <c r="W2" i="21"/>
  <c r="W60" i="21"/>
  <c r="W79" i="21"/>
  <c r="W53" i="21"/>
  <c r="W35" i="21"/>
  <c r="W69" i="21"/>
  <c r="W56" i="21"/>
  <c r="W29" i="21"/>
  <c r="W87" i="21"/>
  <c r="W58" i="21"/>
  <c r="W21" i="21"/>
  <c r="W34" i="21"/>
  <c r="W63" i="21"/>
  <c r="W52" i="21"/>
  <c r="W50" i="21"/>
  <c r="W23" i="21"/>
  <c r="W107" i="21"/>
  <c r="W81" i="21"/>
  <c r="W45" i="21"/>
  <c r="W51" i="21"/>
  <c r="W84" i="21"/>
  <c r="W5" i="21"/>
  <c r="W85" i="21"/>
  <c r="W70" i="21"/>
  <c r="W62" i="21"/>
  <c r="W112" i="1" l="1"/>
  <c r="V112" i="1"/>
  <c r="C9" i="17" l="1"/>
  <c r="C8" i="17"/>
  <c r="C11" i="17"/>
  <c r="C6" i="17"/>
  <c r="C10" i="17"/>
  <c r="C12" i="17"/>
  <c r="C5" i="17"/>
  <c r="C7" i="17"/>
  <c r="F7" i="2"/>
  <c r="F5" i="2"/>
  <c r="F6" i="2"/>
  <c r="AV112" i="1"/>
  <c r="AU112" i="1"/>
  <c r="AP112" i="1"/>
  <c r="AQ112" i="1"/>
  <c r="AR112" i="1"/>
  <c r="AS112" i="1"/>
  <c r="AT112" i="1"/>
  <c r="AC112" i="1"/>
  <c r="AD112" i="1"/>
  <c r="AE112" i="1"/>
  <c r="AF112" i="1"/>
  <c r="Q112" i="1"/>
  <c r="O112" i="1"/>
  <c r="BK112" i="1"/>
  <c r="BL112" i="1"/>
  <c r="BM112" i="1"/>
  <c r="BI112" i="1"/>
  <c r="BG112" i="1"/>
  <c r="BF112" i="1"/>
  <c r="BE112" i="1"/>
  <c r="BD112" i="1"/>
  <c r="BC112" i="1"/>
  <c r="BB112" i="1"/>
  <c r="BA112" i="1"/>
  <c r="AZ112" i="1"/>
  <c r="AY112" i="1"/>
  <c r="AX112" i="1"/>
  <c r="AW112" i="1"/>
  <c r="N112" i="1"/>
  <c r="M112" i="1"/>
  <c r="L112" i="1"/>
  <c r="J112" i="1"/>
  <c r="I112" i="1"/>
  <c r="D112" i="1"/>
  <c r="B112" i="1"/>
  <c r="P112" i="1"/>
  <c r="AG112" i="1"/>
  <c r="AH112" i="1"/>
  <c r="AI112" i="1"/>
  <c r="AJ112" i="1"/>
  <c r="AK112" i="1"/>
  <c r="AL112" i="1"/>
  <c r="AM112" i="1"/>
  <c r="AN112" i="1"/>
  <c r="AO112" i="1"/>
  <c r="BN112" i="1"/>
  <c r="AB98" i="1"/>
  <c r="AB86" i="1" l="1"/>
  <c r="AB27" i="1" l="1"/>
  <c r="AB35" i="1"/>
  <c r="AB6" i="1"/>
  <c r="AB76" i="1"/>
  <c r="AB42" i="1"/>
  <c r="AB39" i="1"/>
  <c r="AB56" i="1"/>
  <c r="AB47" i="1"/>
  <c r="AB87" i="1"/>
  <c r="AB73" i="1"/>
  <c r="AB61" i="1"/>
  <c r="AB44" i="1"/>
  <c r="AB64" i="1"/>
  <c r="AB50" i="1"/>
  <c r="AB17" i="1"/>
  <c r="AB12" i="1"/>
  <c r="AB74" i="1"/>
  <c r="AB32" i="1"/>
  <c r="AB49" i="1"/>
  <c r="AB20" i="1"/>
  <c r="AB78" i="1"/>
  <c r="AB16" i="1"/>
  <c r="AB29" i="1"/>
  <c r="AB23" i="1"/>
  <c r="AB38" i="1"/>
  <c r="AB52" i="1"/>
  <c r="AB92" i="1"/>
  <c r="AB62" i="1"/>
  <c r="AB46" i="1"/>
  <c r="AB93" i="1"/>
  <c r="AB53" i="1"/>
  <c r="AB60" i="1"/>
  <c r="AB103" i="1"/>
  <c r="AB9" i="1"/>
  <c r="AB45" i="1"/>
  <c r="AB28" i="1"/>
  <c r="AB43" i="1"/>
  <c r="AB80" i="1"/>
  <c r="AB24" i="1"/>
  <c r="AB30" i="1"/>
  <c r="AB13" i="1"/>
  <c r="AB21" i="1"/>
  <c r="AB41" i="1"/>
  <c r="AB18" i="1"/>
  <c r="AB89" i="1"/>
  <c r="AB77" i="1"/>
  <c r="AB26" i="1"/>
  <c r="AB14" i="1"/>
  <c r="AB40" i="1"/>
  <c r="AB69" i="1"/>
  <c r="AB8" i="1"/>
  <c r="AB102" i="1"/>
  <c r="AB15" i="1"/>
  <c r="AB3" i="1"/>
  <c r="AB94" i="1"/>
  <c r="AB79" i="1"/>
  <c r="AB90" i="1"/>
  <c r="AB54" i="1"/>
  <c r="AB22" i="1"/>
  <c r="AB67" i="1"/>
  <c r="AB100" i="1"/>
  <c r="AB31" i="1"/>
  <c r="AB48" i="1"/>
  <c r="AB4" i="1"/>
  <c r="AB51" i="1"/>
  <c r="AB81" i="1"/>
  <c r="AB75" i="1"/>
  <c r="AB25" i="1"/>
  <c r="AB37" i="1"/>
  <c r="AB10" i="1"/>
  <c r="AB68" i="1"/>
  <c r="AB7" i="1"/>
  <c r="AB84" i="1"/>
  <c r="AB19" i="1"/>
  <c r="AB119" i="1"/>
  <c r="AB66" i="1"/>
  <c r="AB88" i="1"/>
  <c r="AB107" i="1"/>
  <c r="AB5" i="1"/>
  <c r="AB57" i="1"/>
  <c r="AB83" i="1"/>
  <c r="AB55" i="1"/>
  <c r="AB109" i="1"/>
  <c r="AB85" i="1"/>
  <c r="AB58" i="1"/>
  <c r="AB65" i="1"/>
  <c r="AB108" i="1"/>
  <c r="AB63" i="1"/>
  <c r="AB33" i="1"/>
  <c r="AB59" i="1"/>
  <c r="AB36" i="1"/>
  <c r="AB111" i="1"/>
  <c r="AB91" i="1"/>
  <c r="AB110" i="1"/>
  <c r="AB104" i="1"/>
  <c r="AB11" i="1"/>
  <c r="AB82" i="1"/>
  <c r="AB34" i="1"/>
</calcChain>
</file>

<file path=xl/comments1.xml><?xml version="1.0" encoding="utf-8"?>
<comments xmlns="http://schemas.openxmlformats.org/spreadsheetml/2006/main">
  <authors>
    <author>Ginger, Andreas</author>
  </authors>
  <commentList>
    <comment ref="Q13" authorId="0" shapeId="0">
      <text>
        <r>
          <rPr>
            <b/>
            <sz val="9"/>
            <color indexed="81"/>
            <rFont val="Segoe UI"/>
            <charset val="1"/>
          </rPr>
          <t>Ginger, Andreas:</t>
        </r>
        <r>
          <rPr>
            <sz val="9"/>
            <color indexed="81"/>
            <rFont val="Segoe UI"/>
            <charset val="1"/>
          </rPr>
          <t xml:space="preserve">
Wir orientieren uns am christlichen Jahreskreis, sind aber auch offen für andere Religionen.</t>
        </r>
      </text>
    </comment>
    <comment ref="B56" authorId="0" shapeId="0">
      <text>
        <r>
          <rPr>
            <b/>
            <sz val="9"/>
            <color indexed="81"/>
            <rFont val="Segoe UI"/>
            <charset val="1"/>
          </rPr>
          <t>Ginger, Andreas:</t>
        </r>
        <r>
          <rPr>
            <sz val="9"/>
            <color indexed="81"/>
            <rFont val="Segoe UI"/>
            <charset val="1"/>
          </rPr>
          <t xml:space="preserve">
Wurde nach Neueröffnung umbenannt. Vorher Städtischer Kindergarten Penzberg</t>
        </r>
      </text>
    </comment>
    <comment ref="M78" authorId="0" shapeId="0">
      <text>
        <r>
          <rPr>
            <b/>
            <sz val="9"/>
            <color indexed="81"/>
            <rFont val="Segoe UI"/>
            <charset val="1"/>
          </rPr>
          <t>Ginger, Andreas:</t>
        </r>
        <r>
          <rPr>
            <sz val="9"/>
            <color indexed="81"/>
            <rFont val="Segoe UI"/>
            <charset val="1"/>
          </rPr>
          <t xml:space="preserve">
Vorsitzende lt . Homepage, Abruf vom 08.07.2024</t>
        </r>
      </text>
    </comment>
    <comment ref="U106" authorId="0" shapeId="0">
      <text>
        <r>
          <rPr>
            <b/>
            <sz val="9"/>
            <color indexed="81"/>
            <rFont val="Segoe UI"/>
            <family val="2"/>
          </rPr>
          <t>Ginger, Andreas:</t>
        </r>
        <r>
          <rPr>
            <sz val="9"/>
            <color indexed="81"/>
            <rFont val="Segoe UI"/>
            <family val="2"/>
          </rPr>
          <t xml:space="preserve">
oder vorstand@waldkindergarten-wm.de</t>
        </r>
      </text>
    </comment>
  </commentList>
</comments>
</file>

<file path=xl/comments2.xml><?xml version="1.0" encoding="utf-8"?>
<comments xmlns="http://schemas.openxmlformats.org/spreadsheetml/2006/main">
  <authors>
    <author>Ginger, Andreas</author>
  </authors>
  <commentList>
    <comment ref="B21" authorId="0" shapeId="0">
      <text>
        <r>
          <rPr>
            <b/>
            <sz val="9"/>
            <color indexed="81"/>
            <rFont val="Segoe UI"/>
            <charset val="1"/>
          </rPr>
          <t>Ginger, Andreas:</t>
        </r>
        <r>
          <rPr>
            <sz val="9"/>
            <color indexed="81"/>
            <rFont val="Segoe UI"/>
            <charset val="1"/>
          </rPr>
          <t xml:space="preserve">
Wurde nach Neueröffnung umbenannt. Vorher Städtischer Kindergarten Penzberg</t>
        </r>
      </text>
    </comment>
    <comment ref="BK21" authorId="0" shapeId="0">
      <text>
        <r>
          <rPr>
            <b/>
            <sz val="9"/>
            <color indexed="81"/>
            <rFont val="Segoe UI"/>
            <family val="2"/>
          </rPr>
          <t>Ginger, Andreas:</t>
        </r>
        <r>
          <rPr>
            <sz val="9"/>
            <color indexed="81"/>
            <rFont val="Segoe UI"/>
            <family val="2"/>
          </rPr>
          <t xml:space="preserve">
Nach umfangreichem Umbau und Erweiterung 
Vorher Städtischer Kindergarten am Daserweg</t>
        </r>
      </text>
    </comment>
    <comment ref="AN30" authorId="0" shapeId="0">
      <text>
        <r>
          <rPr>
            <b/>
            <sz val="9"/>
            <color indexed="81"/>
            <rFont val="Segoe UI"/>
            <family val="2"/>
          </rPr>
          <t>Ginger, Andreas:</t>
        </r>
        <r>
          <rPr>
            <sz val="9"/>
            <color indexed="81"/>
            <rFont val="Segoe UI"/>
            <family val="2"/>
          </rPr>
          <t xml:space="preserve">
lt. Homepage 2 Gruppen a 16 Kinder</t>
        </r>
      </text>
    </comment>
    <comment ref="BK50" authorId="0" shapeId="0">
      <text>
        <r>
          <rPr>
            <b/>
            <sz val="9"/>
            <color indexed="81"/>
            <rFont val="Segoe UI"/>
            <charset val="1"/>
          </rPr>
          <t>Ginger, Andreas:</t>
        </r>
        <r>
          <rPr>
            <sz val="9"/>
            <color indexed="81"/>
            <rFont val="Segoe UI"/>
            <charset val="1"/>
          </rPr>
          <t xml:space="preserve">
nach Umbau wiedereröffnet</t>
        </r>
      </text>
    </comment>
    <comment ref="Z95" authorId="0" shapeId="0">
      <text>
        <r>
          <rPr>
            <b/>
            <sz val="9"/>
            <color indexed="81"/>
            <rFont val="Segoe UI"/>
            <family val="2"/>
          </rPr>
          <t>Ginger, Andreas:</t>
        </r>
        <r>
          <rPr>
            <sz val="9"/>
            <color indexed="81"/>
            <rFont val="Segoe UI"/>
            <family val="2"/>
          </rPr>
          <t xml:space="preserve">
oder vorstand@waldkindergarten-wm.de</t>
        </r>
      </text>
    </comment>
    <comment ref="N100" authorId="0" shapeId="0">
      <text>
        <r>
          <rPr>
            <b/>
            <sz val="9"/>
            <color indexed="81"/>
            <rFont val="Segoe UI"/>
            <charset val="1"/>
          </rPr>
          <t>Ginger, Andreas:</t>
        </r>
        <r>
          <rPr>
            <sz val="9"/>
            <color indexed="81"/>
            <rFont val="Segoe UI"/>
            <charset val="1"/>
          </rPr>
          <t xml:space="preserve">
Vorsitzende lt . Homepage, Abruf vom 08.07.2024</t>
        </r>
      </text>
    </comment>
    <comment ref="R105" authorId="0" shapeId="0">
      <text>
        <r>
          <rPr>
            <b/>
            <sz val="9"/>
            <color indexed="81"/>
            <rFont val="Segoe UI"/>
            <charset val="1"/>
          </rPr>
          <t>Ginger, Andreas:</t>
        </r>
        <r>
          <rPr>
            <sz val="9"/>
            <color indexed="81"/>
            <rFont val="Segoe UI"/>
            <charset val="1"/>
          </rPr>
          <t xml:space="preserve">
Wir orientieren uns am christlichen Jahreskreis, sind aber auch offen für andere Religionen.</t>
        </r>
      </text>
    </comment>
    <comment ref="B119" authorId="0" shapeId="0">
      <text>
        <r>
          <rPr>
            <b/>
            <sz val="9"/>
            <color indexed="81"/>
            <rFont val="Segoe UI"/>
            <family val="2"/>
          </rPr>
          <t>Ginger, Andreas:</t>
        </r>
        <r>
          <rPr>
            <sz val="9"/>
            <color indexed="81"/>
            <rFont val="Segoe UI"/>
            <family val="2"/>
          </rPr>
          <t xml:space="preserve">
Gehört zum AWO-Kinderhaus Villa Kinterbunt ist aber in anderem Gebäude</t>
        </r>
      </text>
    </comment>
    <comment ref="B126" authorId="0" shapeId="0">
      <text>
        <r>
          <rPr>
            <b/>
            <sz val="9"/>
            <color indexed="81"/>
            <rFont val="Segoe UI"/>
            <charset val="1"/>
          </rPr>
          <t>Ginger, Andreas:</t>
        </r>
        <r>
          <rPr>
            <sz val="9"/>
            <color indexed="81"/>
            <rFont val="Segoe UI"/>
            <charset val="1"/>
          </rPr>
          <t xml:space="preserve">
Wurde im April 2023 geschlossen, ist jetzt Kita Sonnenschein</t>
        </r>
      </text>
    </comment>
  </commentList>
</comments>
</file>

<file path=xl/sharedStrings.xml><?xml version="1.0" encoding="utf-8"?>
<sst xmlns="http://schemas.openxmlformats.org/spreadsheetml/2006/main" count="9940" uniqueCount="1527">
  <si>
    <t>Nr.</t>
  </si>
  <si>
    <t>Einrichtungsname</t>
  </si>
  <si>
    <t>Straße</t>
  </si>
  <si>
    <t xml:space="preserve">PLZ </t>
  </si>
  <si>
    <t>Ort</t>
  </si>
  <si>
    <t>Einrichtungstyp</t>
  </si>
  <si>
    <t>Plätze</t>
  </si>
  <si>
    <t>Plätze lt. BE</t>
  </si>
  <si>
    <t>Plätze U3</t>
  </si>
  <si>
    <t>Plätze 3-6</t>
  </si>
  <si>
    <t>Einzel-Integration</t>
  </si>
  <si>
    <t>Integrative Einrichtung</t>
  </si>
  <si>
    <t>Kath. Kindergarten St. Michael</t>
  </si>
  <si>
    <t>1901110001</t>
  </si>
  <si>
    <t>Altenstadt</t>
  </si>
  <si>
    <t>Kindergarten</t>
  </si>
  <si>
    <t>Kath. Kirchenstiftung St. Michael</t>
  </si>
  <si>
    <t>St. Michael-Straße 4</t>
  </si>
  <si>
    <t>kita.st.michael.altenstadt@bistum-augsburg.de</t>
  </si>
  <si>
    <t>1901110002</t>
  </si>
  <si>
    <t>Schulweg 12</t>
  </si>
  <si>
    <t>Von-Kahl-Str. 4</t>
  </si>
  <si>
    <t>Peiting</t>
  </si>
  <si>
    <t>08861 219-6102</t>
  </si>
  <si>
    <t>barbara.erhard@kinderhilfe-oberland.de</t>
  </si>
  <si>
    <t>Iffeldorfer Str. 5</t>
  </si>
  <si>
    <t>Antdorf</t>
  </si>
  <si>
    <t>Gemeinde Antdorf</t>
  </si>
  <si>
    <t>Schleierweg 3</t>
  </si>
  <si>
    <t>Kath. Kindergarten St. Nikolaus</t>
  </si>
  <si>
    <t>1901140003</t>
  </si>
  <si>
    <t>Am Hügel 7</t>
  </si>
  <si>
    <t>Bernbeuren</t>
  </si>
  <si>
    <t>Kath. Kirchenstiftung St. Nikolaus</t>
  </si>
  <si>
    <t>Füssener Straße 14</t>
  </si>
  <si>
    <t xml:space="preserve">Waldkinder Bernried e.V. </t>
  </si>
  <si>
    <t>1901150005</t>
  </si>
  <si>
    <t>Bernried</t>
  </si>
  <si>
    <t>Waldkinder Bernried e.V.</t>
  </si>
  <si>
    <t>Kapellenstr. 10b</t>
  </si>
  <si>
    <t>Krippe am Kloster</t>
  </si>
  <si>
    <t>1901150116</t>
  </si>
  <si>
    <t>Kinderhaus Bernried</t>
  </si>
  <si>
    <t>1901151115</t>
  </si>
  <si>
    <t>Reitweg 13</t>
  </si>
  <si>
    <t>08861 219-6107</t>
  </si>
  <si>
    <t>Kindergarten St. Hedwig</t>
  </si>
  <si>
    <t>1901171111</t>
  </si>
  <si>
    <t>Schöffauer Str. 16</t>
  </si>
  <si>
    <t>Böbing</t>
  </si>
  <si>
    <t>Gemeinde Böbing</t>
  </si>
  <si>
    <t>Kirchstr. 22</t>
  </si>
  <si>
    <t>Kindergarten St. Anna</t>
  </si>
  <si>
    <t>1901180007</t>
  </si>
  <si>
    <t>Pfarrhaldenweg 4</t>
  </si>
  <si>
    <t>Burggen</t>
  </si>
  <si>
    <t>Fronhof 4</t>
  </si>
  <si>
    <t>Augsburg</t>
  </si>
  <si>
    <t>Eberfing</t>
  </si>
  <si>
    <t>Gemeinde Eberfing</t>
  </si>
  <si>
    <t>Kindergarten Eglfing</t>
  </si>
  <si>
    <t>1901210009</t>
  </si>
  <si>
    <t>Eglfing</t>
  </si>
  <si>
    <t>Gemeinde Eglfing</t>
  </si>
  <si>
    <t>Kinderkrippe Eglfing</t>
  </si>
  <si>
    <t>1901210097</t>
  </si>
  <si>
    <t>1901260010</t>
  </si>
  <si>
    <t>Steinberg 4 a</t>
  </si>
  <si>
    <t>Habach</t>
  </si>
  <si>
    <t>Gemeinde Habach</t>
  </si>
  <si>
    <t>Kindergarten Achgrom-Zwergal e.V.</t>
  </si>
  <si>
    <t>1901260011</t>
  </si>
  <si>
    <t>Achgrom-Zwergal e.V.</t>
  </si>
  <si>
    <t>Jaudenmühle 2</t>
  </si>
  <si>
    <t>Hohenfurch</t>
  </si>
  <si>
    <t>Gemeinde Hohenfurch</t>
  </si>
  <si>
    <t>1901300012</t>
  </si>
  <si>
    <t>Bahnhofstr. 3</t>
  </si>
  <si>
    <t>Hohenpeißenberg</t>
  </si>
  <si>
    <t>Kindergarten im Hetten</t>
  </si>
  <si>
    <t>1901300013</t>
  </si>
  <si>
    <t>Am Anger 45</t>
  </si>
  <si>
    <t>1901300014</t>
  </si>
  <si>
    <t>Naturkindergarten Bergwaldkinder</t>
  </si>
  <si>
    <t>1901300015</t>
  </si>
  <si>
    <t>Glückaufstr. 70 - Wanderparkplatz</t>
  </si>
  <si>
    <t>Natürlich! - Natur begreifen e.V.</t>
  </si>
  <si>
    <t>Am Gewerbegebiet 12</t>
  </si>
  <si>
    <t>Oberhausen / Maxlried</t>
  </si>
  <si>
    <t>kiga6@natuerlich-oberhausen.de</t>
  </si>
  <si>
    <t>1901310121</t>
  </si>
  <si>
    <t>Huglfing</t>
  </si>
  <si>
    <t>Gemeinde Huglfing</t>
  </si>
  <si>
    <t>Hauptstraße 32</t>
  </si>
  <si>
    <t>1901310122</t>
  </si>
  <si>
    <t>Tautinger Weg</t>
  </si>
  <si>
    <t>kiga2@natuerlich-oberhausen.de</t>
  </si>
  <si>
    <t>1901320015</t>
  </si>
  <si>
    <t>Maffeistr. 20</t>
  </si>
  <si>
    <t>Iffeldorf</t>
  </si>
  <si>
    <t>Postfach 11 03 49</t>
  </si>
  <si>
    <t>08856 4411</t>
  </si>
  <si>
    <t>Kindergarten St. Georg</t>
  </si>
  <si>
    <t>1901330016</t>
  </si>
  <si>
    <t>Ingenried</t>
  </si>
  <si>
    <t>Gemeinde Ingenried</t>
  </si>
  <si>
    <t>Kirchenstr. 3</t>
  </si>
  <si>
    <t>1901350120</t>
  </si>
  <si>
    <t>Schulstr. 3</t>
  </si>
  <si>
    <t>Oberhausen</t>
  </si>
  <si>
    <t>Gemeinde Oberhausen</t>
  </si>
  <si>
    <t>Schulstraße 1</t>
  </si>
  <si>
    <t>1901351112</t>
  </si>
  <si>
    <t>Kindergarten Obersöchering</t>
  </si>
  <si>
    <t>1901360018</t>
  </si>
  <si>
    <t>Sportanger 13</t>
  </si>
  <si>
    <t>Obersöchering</t>
  </si>
  <si>
    <t>Gemeinde Obersöchering</t>
  </si>
  <si>
    <t>Egenrieder Weg 2</t>
  </si>
  <si>
    <t>1901380019</t>
  </si>
  <si>
    <t>Pähl</t>
  </si>
  <si>
    <t>08808 571</t>
  </si>
  <si>
    <t>1901380020</t>
  </si>
  <si>
    <t>Wettersteinstr. 14</t>
  </si>
  <si>
    <t>08808 359</t>
  </si>
  <si>
    <t>1901380021</t>
  </si>
  <si>
    <t>Am Gasteig</t>
  </si>
  <si>
    <t>1901390021</t>
  </si>
  <si>
    <t>Oskar-Dietlmeier-Str. 14</t>
  </si>
  <si>
    <t>Peißenberg</t>
  </si>
  <si>
    <t>08803 3897</t>
  </si>
  <si>
    <t>Kindergarten St. Barbara</t>
  </si>
  <si>
    <t>1901390022</t>
  </si>
  <si>
    <t>Hans-Böckler-Str. 1</t>
  </si>
  <si>
    <t>08803 3299</t>
  </si>
  <si>
    <t>Evang. Kindergarten Regenbogen</t>
  </si>
  <si>
    <t>1901390023</t>
  </si>
  <si>
    <t>Thalackerstr. 3</t>
  </si>
  <si>
    <t>Spitzwegstraße 2</t>
  </si>
  <si>
    <t>1901390024</t>
  </si>
  <si>
    <t>Zieglmeierstr. 9</t>
  </si>
  <si>
    <t>Edelsbergstraße 10</t>
  </si>
  <si>
    <t>München</t>
  </si>
  <si>
    <t>Arbeiterwohlfahrt</t>
  </si>
  <si>
    <t>1901390025</t>
  </si>
  <si>
    <t>Wörther Str. 92</t>
  </si>
  <si>
    <t>FortSchritt Bayern gGmbH</t>
  </si>
  <si>
    <t>Ferdinand-von-Miller-Straße 14</t>
  </si>
  <si>
    <t>Niederpöcking</t>
  </si>
  <si>
    <t>Bergstr. 38</t>
  </si>
  <si>
    <t>Hort Peißenberg</t>
  </si>
  <si>
    <t>Hauptstr. 25</t>
  </si>
  <si>
    <t>Hort</t>
  </si>
  <si>
    <t>Montessori Kinderhort Peißenberg</t>
  </si>
  <si>
    <t>1901390099</t>
  </si>
  <si>
    <t>Montessori Förderverein Weilheim-Schongau</t>
  </si>
  <si>
    <t>Wörther-Kirch-Str.10</t>
  </si>
  <si>
    <t>Kinderhaus im Dorf</t>
  </si>
  <si>
    <t>1901390125</t>
  </si>
  <si>
    <t>Hauptstr. 55-57</t>
  </si>
  <si>
    <t>1901400027</t>
  </si>
  <si>
    <t>Angermoosstr. 4</t>
  </si>
  <si>
    <t>Untereggstr. 4</t>
  </si>
  <si>
    <t>Kindergarten am Gumpen</t>
  </si>
  <si>
    <t>1901400030</t>
  </si>
  <si>
    <t>Gumpenweg 1</t>
  </si>
  <si>
    <t>Kindergarten Am Rathaus</t>
  </si>
  <si>
    <t>1901400031</t>
  </si>
  <si>
    <t>Markt Peiting</t>
  </si>
  <si>
    <t>Hauptplatz 2</t>
  </si>
  <si>
    <t>1901400032</t>
  </si>
  <si>
    <t>Kampfgartenweg 20</t>
  </si>
  <si>
    <t>1901400033</t>
  </si>
  <si>
    <t>Aich 11</t>
  </si>
  <si>
    <t>Waldkindergarten Peiting Die Wurzelzwerge e.V.</t>
  </si>
  <si>
    <t>1901400098</t>
  </si>
  <si>
    <t>Waldkindergarten Peiting Die Wurzelzwerge (e.V.)</t>
  </si>
  <si>
    <t>Füssener Str.60</t>
  </si>
  <si>
    <t>Kita Sonnenschein</t>
  </si>
  <si>
    <t>1901400100</t>
  </si>
  <si>
    <t>Naturkindergarten am Weiherhäusle</t>
  </si>
  <si>
    <t>1901400107</t>
  </si>
  <si>
    <t>Weiherstr. 2</t>
  </si>
  <si>
    <t>1901400113</t>
  </si>
  <si>
    <t>1901410034</t>
  </si>
  <si>
    <t>Pater-Sabino-Weg 4</t>
  </si>
  <si>
    <t>Penzberg</t>
  </si>
  <si>
    <t>Kath. Kirchenstiftung Christkönig</t>
  </si>
  <si>
    <t>Sigmundstraße 18</t>
  </si>
  <si>
    <t>1901410035</t>
  </si>
  <si>
    <t>Am Schloßbichl 3</t>
  </si>
  <si>
    <t>Karl-Steinbauer-Weg 5</t>
  </si>
  <si>
    <t>1901410036</t>
  </si>
  <si>
    <t>Schulstr. 1</t>
  </si>
  <si>
    <t>1901410037</t>
  </si>
  <si>
    <t>1901410039</t>
  </si>
  <si>
    <t>Daserweg 1</t>
  </si>
  <si>
    <t>Stadt Penzberg</t>
  </si>
  <si>
    <t>Karlstraße 25</t>
  </si>
  <si>
    <t>Albert Schweitzer Waldkindergarten Penzberg</t>
  </si>
  <si>
    <t>1901410040</t>
  </si>
  <si>
    <t>Vordermeir 3</t>
  </si>
  <si>
    <t>Albert-Schweitzer-Familienwerk Bayern e.V.</t>
  </si>
  <si>
    <t>Wolfsgrube 6a</t>
  </si>
  <si>
    <t>Königsdorf</t>
  </si>
  <si>
    <t>Kindergarten Arche Noah</t>
  </si>
  <si>
    <t>1901410041</t>
  </si>
  <si>
    <t>Im Thal 6</t>
  </si>
  <si>
    <t>Familienzentrum Arche Noah gGmbH</t>
  </si>
  <si>
    <t>08856-60892311</t>
  </si>
  <si>
    <t>1901410075</t>
  </si>
  <si>
    <t>Winterstr. 20</t>
  </si>
  <si>
    <t>1901410079</t>
  </si>
  <si>
    <t>Grube 19</t>
  </si>
  <si>
    <t>Montessori Fördergemeinschaft Penzberg e.V.</t>
  </si>
  <si>
    <t>Kinderkrippe Spatzennest</t>
  </si>
  <si>
    <t>1901410088</t>
  </si>
  <si>
    <t>Daserweg 1a</t>
  </si>
  <si>
    <t>Spatzennest Familienservice gGmbH</t>
  </si>
  <si>
    <t>Daserweg 1 a</t>
  </si>
  <si>
    <t>Einstiegsgruppe im Familienzentrum Arche Noah</t>
  </si>
  <si>
    <t>1901410100</t>
  </si>
  <si>
    <t>info@familienzentrum-arche-noah.de</t>
  </si>
  <si>
    <t>1901410104</t>
  </si>
  <si>
    <t>Sigmundstr. 20</t>
  </si>
  <si>
    <t>1901410117</t>
  </si>
  <si>
    <t>Birkenstr. 6</t>
  </si>
  <si>
    <t>Kindergarten Spatzennest</t>
  </si>
  <si>
    <t>1901410122</t>
  </si>
  <si>
    <t>Kinderhaus Polling</t>
  </si>
  <si>
    <t>1901420041</t>
  </si>
  <si>
    <t>Kirchplatz 1b</t>
  </si>
  <si>
    <t>Polling</t>
  </si>
  <si>
    <t>1901420042</t>
  </si>
  <si>
    <t>Gemeinde Polling</t>
  </si>
  <si>
    <t>Kirchplatz 11</t>
  </si>
  <si>
    <t>1901420043</t>
  </si>
  <si>
    <t>Am Schafbichl</t>
  </si>
  <si>
    <t>Kindergarten Prem</t>
  </si>
  <si>
    <t>1901430043</t>
  </si>
  <si>
    <t>Schulweg 8</t>
  </si>
  <si>
    <t>Prem</t>
  </si>
  <si>
    <t>Gemeinde Prem</t>
  </si>
  <si>
    <t>Schulweg 6</t>
  </si>
  <si>
    <t>1901440101</t>
  </si>
  <si>
    <t>Herrenstr. 3</t>
  </si>
  <si>
    <t>Raisting</t>
  </si>
  <si>
    <t>1901440105</t>
  </si>
  <si>
    <t>Kirchenweg 14</t>
  </si>
  <si>
    <t>Gemeinde Raisting</t>
  </si>
  <si>
    <t>Kirchenweg 12</t>
  </si>
  <si>
    <t>1901440106</t>
  </si>
  <si>
    <t>Kirchenweg 18</t>
  </si>
  <si>
    <t>BRK Kreisverband Starnberg</t>
  </si>
  <si>
    <t>Kreuzstraße 22-24</t>
  </si>
  <si>
    <t>Starnberg</t>
  </si>
  <si>
    <t>Bayerisches Rotes Kreuz</t>
  </si>
  <si>
    <t>1901450046</t>
  </si>
  <si>
    <t>Franz-von-Heeren-Str. 6</t>
  </si>
  <si>
    <t>Rottenbuch</t>
  </si>
  <si>
    <t>Provinzialat der Don Bosco Schwestern München</t>
  </si>
  <si>
    <t>Schellingstraße 72</t>
  </si>
  <si>
    <t>08867 8632</t>
  </si>
  <si>
    <t>1901480047</t>
  </si>
  <si>
    <t>Schongau</t>
  </si>
  <si>
    <t>08861 4523</t>
  </si>
  <si>
    <t>Kath. Kindergarten St. Franziskus</t>
  </si>
  <si>
    <t>1901480048</t>
  </si>
  <si>
    <t>Burggener Str. 2</t>
  </si>
  <si>
    <t>08861 20550</t>
  </si>
  <si>
    <t>1901480049</t>
  </si>
  <si>
    <t>Jakob-Pfeiffer-Str. 13</t>
  </si>
  <si>
    <t>08861 8935</t>
  </si>
  <si>
    <t>kita.mhf.schongau@bistum-augsburg.de</t>
  </si>
  <si>
    <t>1901480050</t>
  </si>
  <si>
    <t>Bahnhofstr. 36</t>
  </si>
  <si>
    <t>Stadt Schongau</t>
  </si>
  <si>
    <t>Münzstraße 1-3</t>
  </si>
  <si>
    <t>1901480051</t>
  </si>
  <si>
    <t>Wilhelm-Köhler-Str. 4</t>
  </si>
  <si>
    <t>kigaluftballon@schongau.de</t>
  </si>
  <si>
    <t>1901480052</t>
  </si>
  <si>
    <t>Thanellerstr. 4</t>
  </si>
  <si>
    <t>1901480081</t>
  </si>
  <si>
    <t>Elterninitiative Kindernest Schongau e.V.</t>
  </si>
  <si>
    <t>Burggener Straße 2</t>
  </si>
  <si>
    <t>1901480103</t>
  </si>
  <si>
    <t>Haldenbergerstr. 50</t>
  </si>
  <si>
    <t>KJF Augsburg e.V.</t>
  </si>
  <si>
    <t>Stettenstr.19</t>
  </si>
  <si>
    <t>0821 3100-264</t>
  </si>
  <si>
    <t>1901480119</t>
  </si>
  <si>
    <t>Gartenweg 6</t>
  </si>
  <si>
    <t>Kindergarten St. Walburga</t>
  </si>
  <si>
    <t>1901490053</t>
  </si>
  <si>
    <t>Schwabbruck</t>
  </si>
  <si>
    <t>St.-Michael-Str. 4</t>
  </si>
  <si>
    <t>1901510054</t>
  </si>
  <si>
    <t>Schwabsoien</t>
  </si>
  <si>
    <t>Gemeinde Schwabsoien</t>
  </si>
  <si>
    <t>Schongauer Straße 1</t>
  </si>
  <si>
    <t>kindergarten-sonnenblume-schwabsoien@web.de</t>
  </si>
  <si>
    <t>1901520055</t>
  </si>
  <si>
    <t>Seeshaupt</t>
  </si>
  <si>
    <t>Gemeinde Seeshaupt</t>
  </si>
  <si>
    <t>Weilheimer Straße 1-3</t>
  </si>
  <si>
    <t>Kindernest Seeshaupt</t>
  </si>
  <si>
    <t>1901520080</t>
  </si>
  <si>
    <t>Pettenkofer Allee 47</t>
  </si>
  <si>
    <t>Gemeindekindergarten Sindelsdorf</t>
  </si>
  <si>
    <t>1901530056</t>
  </si>
  <si>
    <t>Schulgasse 2</t>
  </si>
  <si>
    <t>Sindelsdorf</t>
  </si>
  <si>
    <t>Gemeinde Sindelsdorf</t>
  </si>
  <si>
    <t>Kindertagesstätte Steingaden</t>
  </si>
  <si>
    <t>1901540057</t>
  </si>
  <si>
    <t>Maria-Eberth-Str. 12</t>
  </si>
  <si>
    <t>Steingaden</t>
  </si>
  <si>
    <t>Gemeinde Steingaden</t>
  </si>
  <si>
    <t>Krankenhausstraße 1</t>
  </si>
  <si>
    <t>1901570058</t>
  </si>
  <si>
    <t>Schwaigerstr. 5</t>
  </si>
  <si>
    <t>Weilheim</t>
  </si>
  <si>
    <t>Kath. Kneippkinderhaus St. Anna</t>
  </si>
  <si>
    <t>1901570059</t>
  </si>
  <si>
    <t>1901570060</t>
  </si>
  <si>
    <t>Antdorfer Str. 5</t>
  </si>
  <si>
    <t>0881 5260</t>
  </si>
  <si>
    <t>1901570061</t>
  </si>
  <si>
    <t>Am Wehr 2</t>
  </si>
  <si>
    <t>Evang. Kirchengemeinde Weilheim</t>
  </si>
  <si>
    <t>Am Öferl 8</t>
  </si>
  <si>
    <t>1901570062</t>
  </si>
  <si>
    <t>1901570063</t>
  </si>
  <si>
    <t>Am Öferl 23</t>
  </si>
  <si>
    <t>WaldorfHaus Weilheim</t>
  </si>
  <si>
    <t>1901570064</t>
  </si>
  <si>
    <t>Johann-Dürr-Str. 4</t>
  </si>
  <si>
    <t>Verein zur Förderung der Waldorfpädagogik</t>
  </si>
  <si>
    <t>Johann-Dürr-Straße 4</t>
  </si>
  <si>
    <t>1901570066</t>
  </si>
  <si>
    <t>Westendstr. 32</t>
  </si>
  <si>
    <t>Admiral-Hipper-Straße 20</t>
  </si>
  <si>
    <t>1901570067</t>
  </si>
  <si>
    <t>Raistinger Str. 2</t>
  </si>
  <si>
    <t>1901570068</t>
  </si>
  <si>
    <t>Wessobrunn</t>
  </si>
  <si>
    <t xml:space="preserve">Waldkindergarten Weilheim </t>
  </si>
  <si>
    <t>Peißenberger Str. 30</t>
  </si>
  <si>
    <t>1901570077</t>
  </si>
  <si>
    <t>Waisenhausstr. 1</t>
  </si>
  <si>
    <t>Naturkindergarten Weilheim</t>
  </si>
  <si>
    <t>1901570080</t>
  </si>
  <si>
    <t>Im Hardt 1a</t>
  </si>
  <si>
    <t>kiga4@natuerlich-oberhausen.de</t>
  </si>
  <si>
    <t>Kindernest am Rosengarten</t>
  </si>
  <si>
    <t>1901570082</t>
  </si>
  <si>
    <t>Augsburger Str. 4</t>
  </si>
  <si>
    <t>MüZe gGmbH</t>
  </si>
  <si>
    <t>Augsburger Straße 4</t>
  </si>
  <si>
    <t>Weilheimer Kindernest Gelbe Villa</t>
  </si>
  <si>
    <t>1901570083</t>
  </si>
  <si>
    <t>Kinderkrippe Zwergerltreff</t>
  </si>
  <si>
    <t>1901570090</t>
  </si>
  <si>
    <t>Obere Stadt 106</t>
  </si>
  <si>
    <t>1901570102</t>
  </si>
  <si>
    <t>Paradeisstr. 73</t>
  </si>
  <si>
    <t>1901570108</t>
  </si>
  <si>
    <t>Hort an der Ammer</t>
  </si>
  <si>
    <t>1901570110</t>
  </si>
  <si>
    <t>1901570116</t>
  </si>
  <si>
    <t>1901570124</t>
  </si>
  <si>
    <t>1901580069</t>
  </si>
  <si>
    <t>Gemeinde Wessobrunn</t>
  </si>
  <si>
    <t>Zöpfstraße 1</t>
  </si>
  <si>
    <t>08809 313-55</t>
  </si>
  <si>
    <t>08809 370</t>
  </si>
  <si>
    <t>1901580070</t>
  </si>
  <si>
    <t>Tempelhof 4</t>
  </si>
  <si>
    <t>Gemeindekindergarten Schatzkiste</t>
  </si>
  <si>
    <t>1901590071</t>
  </si>
  <si>
    <t>Rosenstr. 9b</t>
  </si>
  <si>
    <t>Wielenbach</t>
  </si>
  <si>
    <t>Gemeinde Wielenbach</t>
  </si>
  <si>
    <t>Peter-Kaufinger-Straße 11</t>
  </si>
  <si>
    <t>1901590072</t>
  </si>
  <si>
    <t>Gut Raucherberg 1a</t>
  </si>
  <si>
    <t>Dornierstr. 2</t>
  </si>
  <si>
    <t>Puchheim</t>
  </si>
  <si>
    <t>Waldkindergarten Wielenbach</t>
  </si>
  <si>
    <t>1901590073</t>
  </si>
  <si>
    <t>A:KitZ! gGmbH</t>
  </si>
  <si>
    <t>Linprunstr. 23a</t>
  </si>
  <si>
    <t>Gemeindekindergarten Wildsteig</t>
  </si>
  <si>
    <t>1901600072</t>
  </si>
  <si>
    <t>St.-Leonhards-Weg 4</t>
  </si>
  <si>
    <t>Wildsteig</t>
  </si>
  <si>
    <t>Gemeinde Wildsteig</t>
  </si>
  <si>
    <t>Kirchbergstraße 20 a</t>
  </si>
  <si>
    <t>Naturkindergarten Himmelblau</t>
  </si>
  <si>
    <t>Kindernest Seeshaupt e.V.</t>
  </si>
  <si>
    <t>Pettenkoferallee 47</t>
  </si>
  <si>
    <t>Ortsteil</t>
  </si>
  <si>
    <t>Paterzell</t>
  </si>
  <si>
    <t>Tauting</t>
  </si>
  <si>
    <t>kiga5@natuerlich-oberhausen.de</t>
  </si>
  <si>
    <t>kiga@natuerlich-oberhausen.de</t>
  </si>
  <si>
    <t>info@kindernest-seeshaupt.de</t>
  </si>
  <si>
    <t>waldkindergarten-wm@web.de</t>
  </si>
  <si>
    <t>kikri-tauting@outlook.de</t>
  </si>
  <si>
    <t>0160 96825884</t>
  </si>
  <si>
    <t>Internet-Seite</t>
  </si>
  <si>
    <t>https://natuerlich-oberhausen.de/nakiwm/</t>
  </si>
  <si>
    <t>https://natuerlich-oberhausen.de/bergwaldkinder</t>
  </si>
  <si>
    <t>https://natuerlich-oberhausen.de/nakioberhausen/</t>
  </si>
  <si>
    <t>https://natuerlich-oberhausen.de/nakihuglfing</t>
  </si>
  <si>
    <t>https://natuerlich-oberhausen.de/baerenbande/</t>
  </si>
  <si>
    <t>https://kindernest-seeshaupt.de/</t>
  </si>
  <si>
    <t>https://waldkindergarten-wm.de/</t>
  </si>
  <si>
    <t>https://www.eglfing.de/de/kinderkrippe.html</t>
  </si>
  <si>
    <t>kiga-mariae-himmelfahrt.de</t>
  </si>
  <si>
    <t>Link</t>
  </si>
  <si>
    <t>XS</t>
  </si>
  <si>
    <t>M</t>
  </si>
  <si>
    <t>ja</t>
  </si>
  <si>
    <t>Leitung Anrede</t>
  </si>
  <si>
    <t>Leitung Nachname</t>
  </si>
  <si>
    <t>Frau</t>
  </si>
  <si>
    <t>Herr</t>
  </si>
  <si>
    <t>Rothkegel</t>
  </si>
  <si>
    <t>Ehrl</t>
  </si>
  <si>
    <t>Jocher</t>
  </si>
  <si>
    <t>Vukman</t>
  </si>
  <si>
    <t>Kandlbinder</t>
  </si>
  <si>
    <t>Haninger</t>
  </si>
  <si>
    <t>Winkelmaier</t>
  </si>
  <si>
    <t>Schwarzer</t>
  </si>
  <si>
    <t>Maxlried</t>
  </si>
  <si>
    <t>Fischen</t>
  </si>
  <si>
    <t>Einrichtungsleitung</t>
  </si>
  <si>
    <t>Gruppenform</t>
  </si>
  <si>
    <t>Offen</t>
  </si>
  <si>
    <t>Geschlossen</t>
  </si>
  <si>
    <t>Maximale Öffnungszeiten</t>
  </si>
  <si>
    <t>15.30 bis 16.29 Uhr</t>
  </si>
  <si>
    <t>14.30 bis 15.29 Uhr</t>
  </si>
  <si>
    <t>13.30 bis 14.29 Uhr</t>
  </si>
  <si>
    <t>12.30 bis 13.29 Uhr</t>
  </si>
  <si>
    <t>Rechtsform</t>
  </si>
  <si>
    <t>Verein</t>
  </si>
  <si>
    <t>Kommunal</t>
  </si>
  <si>
    <t>Kirchlich</t>
  </si>
  <si>
    <t>Konfession</t>
  </si>
  <si>
    <t>Weltanschaulich neutral</t>
  </si>
  <si>
    <t>Katholisch</t>
  </si>
  <si>
    <t>Waldkindergarten Weilheim „Die Wurzelkinder“ e.V.</t>
  </si>
  <si>
    <t>Sprach-KITA</t>
  </si>
  <si>
    <t>Wald- und Naturpädagogik</t>
  </si>
  <si>
    <t>MINT-KITA</t>
  </si>
  <si>
    <t>Werkstatt-Pädagogik</t>
  </si>
  <si>
    <t>Montessori-Pädagogik</t>
  </si>
  <si>
    <t>Waldorf-Pädagogik</t>
  </si>
  <si>
    <t>Kneipp-Pädagogik</t>
  </si>
  <si>
    <t>Tiergestützte Pädagogik</t>
  </si>
  <si>
    <t>Nein</t>
  </si>
  <si>
    <t>Ja</t>
  </si>
  <si>
    <t>Inklusionsplätze</t>
  </si>
  <si>
    <t>Inklusions-Plätze</t>
  </si>
  <si>
    <t>1 bis 2</t>
  </si>
  <si>
    <t>keine</t>
  </si>
  <si>
    <t>Frau Rothkegel</t>
  </si>
  <si>
    <t>Frau Ehrl</t>
  </si>
  <si>
    <t>Frau Jocher</t>
  </si>
  <si>
    <t>Frau Vukman</t>
  </si>
  <si>
    <t>Frau Kandlbinder</t>
  </si>
  <si>
    <t>Herr Haninger</t>
  </si>
  <si>
    <t>Frau Winkelmaier</t>
  </si>
  <si>
    <t>Frau Schwarzer</t>
  </si>
  <si>
    <t>Kindertagesstätte Antdorf</t>
  </si>
  <si>
    <t>Integratives Kinderhaus 
am Schächen</t>
  </si>
  <si>
    <t>Kindertagesstätte Huglhupf</t>
  </si>
  <si>
    <t>Kath. Kindertagesstätte 
St. Elisabeth</t>
  </si>
  <si>
    <t>Integrativer Kindergarten mit Krippe und Hort am Berg</t>
  </si>
  <si>
    <t>Kindertagesstätte 
St. Johann</t>
  </si>
  <si>
    <t>Inklusives Kinderhaus 
an der Ammer</t>
  </si>
  <si>
    <t>Kindergarten Birkland</t>
  </si>
  <si>
    <t>Therese-Peter-Haus 
für Kinder</t>
  </si>
  <si>
    <t>Integratives Kinderhaus 
im Forsthaus</t>
  </si>
  <si>
    <t>Kindertagesstätte 
St. Raphael</t>
  </si>
  <si>
    <t>Kindertagesstätte der Gemeinde Polling</t>
  </si>
  <si>
    <t>Don Bosco Haus für Kinder</t>
  </si>
  <si>
    <t>Kindergarten Haus für Kinder</t>
  </si>
  <si>
    <t>Kindergarten Kunterbunt</t>
  </si>
  <si>
    <t>Gemeindekindergarten Sonnenblume</t>
  </si>
  <si>
    <t>Kinderhaus Seeshaupt</t>
  </si>
  <si>
    <t>Kath. Kindergarten 
St. Michael</t>
  </si>
  <si>
    <t>Kinderhaus im Paradeis</t>
  </si>
  <si>
    <t>Kinderhaus Franziskus</t>
  </si>
  <si>
    <t>Kindergarten Dorfstrolche</t>
  </si>
  <si>
    <t>Fibiger</t>
  </si>
  <si>
    <t>Fastner</t>
  </si>
  <si>
    <t>Vlasic</t>
  </si>
  <si>
    <t>Bentenrieder</t>
  </si>
  <si>
    <t>Brün</t>
  </si>
  <si>
    <t>Bonomo</t>
  </si>
  <si>
    <t>Lindorfer</t>
  </si>
  <si>
    <t>Schäfer</t>
  </si>
  <si>
    <t>Fichtl</t>
  </si>
  <si>
    <t>Eberle</t>
  </si>
  <si>
    <t>Grundhuber</t>
  </si>
  <si>
    <t>Calliari</t>
  </si>
  <si>
    <t>Bacher-Rees</t>
  </si>
  <si>
    <t>Ingenfeld-Klein</t>
  </si>
  <si>
    <t>Seemiller</t>
  </si>
  <si>
    <t>Habersetzter</t>
  </si>
  <si>
    <t>Miller</t>
  </si>
  <si>
    <t>Masuku</t>
  </si>
  <si>
    <t>Rößle</t>
  </si>
  <si>
    <t>Sappl</t>
  </si>
  <si>
    <t>Bertl</t>
  </si>
  <si>
    <t>Ammersinn-Staltmair</t>
  </si>
  <si>
    <t>Acher</t>
  </si>
  <si>
    <t>Lautenbacher</t>
  </si>
  <si>
    <t>Eichberger</t>
  </si>
  <si>
    <t>Degenhardt</t>
  </si>
  <si>
    <t>Morgenstern</t>
  </si>
  <si>
    <t>Lang</t>
  </si>
  <si>
    <t>Kreutzer</t>
  </si>
  <si>
    <t>Chab</t>
  </si>
  <si>
    <t>Wurzinger</t>
  </si>
  <si>
    <t>Tiefenbrunner</t>
  </si>
  <si>
    <t>Schwarz</t>
  </si>
  <si>
    <t>Otschik</t>
  </si>
  <si>
    <t>Kasek</t>
  </si>
  <si>
    <t>Öttl</t>
  </si>
  <si>
    <t>Wladar</t>
  </si>
  <si>
    <t>Grauer</t>
  </si>
  <si>
    <t>Oswald</t>
  </si>
  <si>
    <t>Renner</t>
  </si>
  <si>
    <t>Schweiger</t>
  </si>
  <si>
    <t>Kargl</t>
  </si>
  <si>
    <t>Frick</t>
  </si>
  <si>
    <t>Ilmberger Rippel</t>
  </si>
  <si>
    <t>Höfler</t>
  </si>
  <si>
    <t>Szekeli</t>
  </si>
  <si>
    <t>Bauer</t>
  </si>
  <si>
    <t>Meixner</t>
  </si>
  <si>
    <t>Knossalla</t>
  </si>
  <si>
    <t>Cardello</t>
  </si>
  <si>
    <t>Eisendle</t>
  </si>
  <si>
    <t>Hepp</t>
  </si>
  <si>
    <t>Kruger-Fink</t>
  </si>
  <si>
    <t>Eberl</t>
  </si>
  <si>
    <t>Merk</t>
  </si>
  <si>
    <t>Will</t>
  </si>
  <si>
    <t>Brückner-March</t>
  </si>
  <si>
    <t>Schmid</t>
  </si>
  <si>
    <t>Dietrich</t>
  </si>
  <si>
    <t>Keller</t>
  </si>
  <si>
    <t>Bergmann</t>
  </si>
  <si>
    <t>Geistbeck</t>
  </si>
  <si>
    <t>Hahn</t>
  </si>
  <si>
    <t>Albrecht</t>
  </si>
  <si>
    <t>Kammerer</t>
  </si>
  <si>
    <t>Peter</t>
  </si>
  <si>
    <t>Berkmüller</t>
  </si>
  <si>
    <t>Hüttinger</t>
  </si>
  <si>
    <t>Loth</t>
  </si>
  <si>
    <t>Musiol</t>
  </si>
  <si>
    <t>Moser</t>
  </si>
  <si>
    <t>Schumann</t>
  </si>
  <si>
    <t>Kleber</t>
  </si>
  <si>
    <t>Foret</t>
  </si>
  <si>
    <t>Fischer</t>
  </si>
  <si>
    <t>Reitbauer</t>
  </si>
  <si>
    <t>Kwak</t>
  </si>
  <si>
    <t>Winkler</t>
  </si>
  <si>
    <t>Müller</t>
  </si>
  <si>
    <t>Serfling</t>
  </si>
  <si>
    <t>Blacek</t>
  </si>
  <si>
    <t>Welchert-Schelcht</t>
  </si>
  <si>
    <t>Ostermayer</t>
  </si>
  <si>
    <t>Schuster</t>
  </si>
  <si>
    <t>Bischoff</t>
  </si>
  <si>
    <t>Juraske</t>
  </si>
  <si>
    <t>Holzer</t>
  </si>
  <si>
    <t>Roth-Ploeger</t>
  </si>
  <si>
    <t>Rauh</t>
  </si>
  <si>
    <t>Höck</t>
  </si>
  <si>
    <t>Strauß</t>
  </si>
  <si>
    <t>Günther</t>
  </si>
  <si>
    <t>Knab</t>
  </si>
  <si>
    <t>Padberg</t>
  </si>
  <si>
    <t>Rehm</t>
  </si>
  <si>
    <t>Jahnstr.10</t>
  </si>
  <si>
    <t>Klosterhof 8</t>
  </si>
  <si>
    <t>Hauptstr. 20</t>
  </si>
  <si>
    <t>Jaudenmühle 1</t>
  </si>
  <si>
    <t>Römerstr. 9</t>
  </si>
  <si>
    <t>RIngstr. 34 a</t>
  </si>
  <si>
    <t>Birkland</t>
  </si>
  <si>
    <t>Jägerstr. 31</t>
  </si>
  <si>
    <t>Kirchplatz 11a</t>
  </si>
  <si>
    <t>Dorfstr. 3</t>
  </si>
  <si>
    <t>Pettenkoferallee 13</t>
  </si>
  <si>
    <t>Marnbach</t>
  </si>
  <si>
    <t>Kanalstr. 2b</t>
  </si>
  <si>
    <t>Prälatenweg 5a</t>
  </si>
  <si>
    <t>Unterhausen</t>
  </si>
  <si>
    <t>Forst</t>
  </si>
  <si>
    <t>kita.altenstadt@
kinderhilfe-oberland.de</t>
  </si>
  <si>
    <t>kita@
antdorf.de</t>
  </si>
  <si>
    <t>kita.bernbeuren@
bistum-augsburg.de</t>
  </si>
  <si>
    <t>leitung@
waldkinder-bernried.de</t>
  </si>
  <si>
    <t>sarah.bonomo@
kinderhilfe-oberland.de</t>
  </si>
  <si>
    <t>Kita.bernried@
kinderhilfe-oberland.de</t>
  </si>
  <si>
    <t>kindergarten@
boebing.de</t>
  </si>
  <si>
    <t>kita.burggen@
bistum-augsburg.de</t>
  </si>
  <si>
    <t>kiga@
kindergarten-eberfing.de</t>
  </si>
  <si>
    <t>kiga.eglfing@
gmail.com</t>
  </si>
  <si>
    <t>achgrom-zwergal@
posteo.de</t>
  </si>
  <si>
    <t>ulrich-kinderhaus-habach@
posteo.de</t>
  </si>
  <si>
    <t>kindergarten@
hohenfurch.de</t>
  </si>
  <si>
    <t>kita.hetten@
kinderhilfe-oberland.de</t>
  </si>
  <si>
    <t>sarah.habersetzer@
caritasmuenchen.org</t>
  </si>
  <si>
    <t>kita.schaechen@
kinderhilfe-oberland.de</t>
  </si>
  <si>
    <t>info@
kita-huglhupf.de</t>
  </si>
  <si>
    <t>kita.st.vitus.iffeldorf@
bistum-augsburg.de</t>
  </si>
  <si>
    <t>kiga.ingenried@
t-online.de</t>
  </si>
  <si>
    <t>kinderhaus-oberhausen@
t-online.de</t>
  </si>
  <si>
    <t>kindergarten@
obersoechering.org</t>
  </si>
  <si>
    <t>leitung@
kita-paehl.de</t>
  </si>
  <si>
    <t>kita.st.elisabeth.fischen@
bistum-augsburg.de</t>
  </si>
  <si>
    <t>kita.peissenberg@
kinderhilfe-oberland.de</t>
  </si>
  <si>
    <t>sabine.degenhardt@
kinderhilfe-oberland.de</t>
  </si>
  <si>
    <t>kiga.st.barbara.peissenberg@
bistum-augsburg.de</t>
  </si>
  <si>
    <t>kiga.st.johannes.baptist.
peissenberg@bistum-augsburg.de</t>
  </si>
  <si>
    <t>kiga@regenbogen.
peissenberg-evangelisch.de</t>
  </si>
  <si>
    <t>hort@
montessori-schule.com</t>
  </si>
  <si>
    <t>kinderhaus.peissenberg@
fortschritt-bayern.de</t>
  </si>
  <si>
    <t>pumuckl.peissenberg@
awo-obb.de</t>
  </si>
  <si>
    <t>kiga-birkland@
peiting.de</t>
  </si>
  <si>
    <t>manuela.otschik@
caritasmuenchen.org</t>
  </si>
  <si>
    <t>kita.gumpen@
kinderhilfe-oberland.de</t>
  </si>
  <si>
    <t>Vorstand@
kinderwalderlebnis.de</t>
  </si>
  <si>
    <t>kita.sonnenschein@
peiting.de</t>
  </si>
  <si>
    <t>therese-peter-haus@
peiting.de</t>
  </si>
  <si>
    <t>Kita.forsthaus@
kinderhilfe-oberland.de</t>
  </si>
  <si>
    <t>kita.peiting@
kinderhilfe-oberland.de</t>
  </si>
  <si>
    <t>n.schweiger@
kinderhilfe-oberland.de</t>
  </si>
  <si>
    <t>haus-fuer-kinder.penzberg@
elkb.de</t>
  </si>
  <si>
    <t>kita.penzberg@
kinderhilfe-oberland.de</t>
  </si>
  <si>
    <t>kinderhaus.penzberg@
awo-obb.de</t>
  </si>
  <si>
    <t>krippe@
spatzennest-penzberg.de</t>
  </si>
  <si>
    <t>ts@
spatzennest-penzberg.de</t>
  </si>
  <si>
    <t>kontakt@montessori-
kindergarten-penzberg.de</t>
  </si>
  <si>
    <t>info@
familienzentrum-arche-noah.de</t>
  </si>
  <si>
    <t>kiga.st.raphael.penzberg@
bistum-augsburg.de</t>
  </si>
  <si>
    <t>kiga.penzberg@
kita.awo-obb.de</t>
  </si>
  <si>
    <t>st.franziskus@
christkoenig.de</t>
  </si>
  <si>
    <t>waldkindergartenpenzberg@
albert-schweitzer.org</t>
  </si>
  <si>
    <t>kiho2.penzberg@
awo-obb.de</t>
  </si>
  <si>
    <t>kiga3@
natuerlich-oberhausen.de</t>
  </si>
  <si>
    <t>gemeindekindergarten@
polling.de</t>
  </si>
  <si>
    <t>kita.polling@
kinderhilfe-oberland.de</t>
  </si>
  <si>
    <t>kigaprem@
t-online.de</t>
  </si>
  <si>
    <t>zwergerlnest.raisting@
awo-obb.de</t>
  </si>
  <si>
    <t>kinderhort@
raisting.bayern.de</t>
  </si>
  <si>
    <t>kindergarten@
brk-starnberg.de</t>
  </si>
  <si>
    <t>kigarottenbuch@
t-online.de</t>
  </si>
  <si>
    <t>kigaregenbogen@
schongau.de</t>
  </si>
  <si>
    <t>info@
kindernest-schongau.de</t>
  </si>
  <si>
    <t>kita.st.franziskus.schongau@
bistum-augsburg.de</t>
  </si>
  <si>
    <t>kigahausfuerkinder@
schongau.bayern.de</t>
  </si>
  <si>
    <t>albrechtc@
kjf-kjh.de</t>
  </si>
  <si>
    <t>kita.st.johannes.schongau@
bistum-augsburg.de</t>
  </si>
  <si>
    <t>kigakunterbunt@
schongau.de</t>
  </si>
  <si>
    <t>kita.schwabbruck@
bistum-augsburg.de</t>
  </si>
  <si>
    <t>kinderhaus@
seeshaupt.de</t>
  </si>
  <si>
    <t>kiga@
sindelsdorf.de</t>
  </si>
  <si>
    <t>kita@
gemeinde-steingaden.de</t>
  </si>
  <si>
    <t>kinderhaus@
montessori-schule.com</t>
  </si>
  <si>
    <t>ev.haus-fuer-kinder-wm@
elkb.de</t>
  </si>
  <si>
    <t>villa-kunterbunt.weilheim@
kita.awo-obb.de</t>
  </si>
  <si>
    <t>pfiffikus@
weilheim.de</t>
  </si>
  <si>
    <t>kita.st.michael.weilheim@
bistum-augsburg.de</t>
  </si>
  <si>
    <t>ilka.kwak@
kindernest-rosengarten.de</t>
  </si>
  <si>
    <t>kinderhaus.weilheim@
fortschritt-bayern.de</t>
  </si>
  <si>
    <t>hausleitung@
waldorfhaus-weilheim.de</t>
  </si>
  <si>
    <t>kinderhaus.weltentdecker@
brk-starnberg.de</t>
  </si>
  <si>
    <t>info@
kinderkrippe-zwergerltreff.de</t>
  </si>
  <si>
    <t>monika.welchert@
muetterzentrum-weilheim.de</t>
  </si>
  <si>
    <t>kita.st.anna.weilheim@
bistum-augsburg.de</t>
  </si>
  <si>
    <t>dorfspatzen@
weilheim.de</t>
  </si>
  <si>
    <t>arnhild.bischoff@
weilheimer-kindernest.de</t>
  </si>
  <si>
    <t>hort.weilheim@
kinderhilfe-oberland.de</t>
  </si>
  <si>
    <t>kita.mariae.himmelfahrt.
weilheim@bistum-augsburg.de</t>
  </si>
  <si>
    <t>hort.franziskus.weilheim@
bistum-augsburg.de</t>
  </si>
  <si>
    <t>nepomuk@
weilheim.de</t>
  </si>
  <si>
    <t>kiga@
wessobrunn.de</t>
  </si>
  <si>
    <t>kiga.forst@
wessobrunn.de</t>
  </si>
  <si>
    <t>maritakrippe.oberbayern@
johanniter.de</t>
  </si>
  <si>
    <t>kindergartenleitung@
wielenbach.bayern.de</t>
  </si>
  <si>
    <t>kindergarten@
gemeinde-wildsteig.de</t>
  </si>
  <si>
    <t>Adresse</t>
  </si>
  <si>
    <t>08861 8171</t>
  </si>
  <si>
    <t>08861 2197970</t>
  </si>
  <si>
    <t>08856 83344</t>
  </si>
  <si>
    <t>08860 555</t>
  </si>
  <si>
    <t>08158 9067040</t>
  </si>
  <si>
    <t>08158 9973920</t>
  </si>
  <si>
    <t>08867 8216</t>
  </si>
  <si>
    <t>08860 1522</t>
  </si>
  <si>
    <t>08802 419</t>
  </si>
  <si>
    <t>08847 1219</t>
  </si>
  <si>
    <t>08847 698195</t>
  </si>
  <si>
    <t>08847 453</t>
  </si>
  <si>
    <t>08861 8757</t>
  </si>
  <si>
    <t>08805 92060</t>
  </si>
  <si>
    <t>08805 530</t>
  </si>
  <si>
    <t>08861 2198650</t>
  </si>
  <si>
    <t>08802 1456</t>
  </si>
  <si>
    <t>08868 715</t>
  </si>
  <si>
    <t>08802 9138440</t>
  </si>
  <si>
    <t>08847 697114</t>
  </si>
  <si>
    <t>08803 632290</t>
  </si>
  <si>
    <t>08803 632216</t>
  </si>
  <si>
    <t>08803  61357</t>
  </si>
  <si>
    <t>08803 60603</t>
  </si>
  <si>
    <t>08803 489174</t>
  </si>
  <si>
    <t>08803 9443</t>
  </si>
  <si>
    <t>08869 1506</t>
  </si>
  <si>
    <t>08861 6189</t>
  </si>
  <si>
    <t>08861 219-7000</t>
  </si>
  <si>
    <t>0152 28458938</t>
  </si>
  <si>
    <t>08861 599750</t>
  </si>
  <si>
    <t>08861 599724</t>
  </si>
  <si>
    <t>08861 2218955</t>
  </si>
  <si>
    <t>08861 25300</t>
  </si>
  <si>
    <t>08861 2196106</t>
  </si>
  <si>
    <t>08856 5696</t>
  </si>
  <si>
    <t>08856 9034291</t>
  </si>
  <si>
    <t>08856 6872</t>
  </si>
  <si>
    <t>08856 813790</t>
  </si>
  <si>
    <t>08856  80277-20</t>
  </si>
  <si>
    <t>08856 8027720</t>
  </si>
  <si>
    <t>08856 6094322</t>
  </si>
  <si>
    <t>08856 6089230</t>
  </si>
  <si>
    <t>08856 7317</t>
  </si>
  <si>
    <t>08856 2420</t>
  </si>
  <si>
    <t>08856 9365737</t>
  </si>
  <si>
    <t>08856 8053246</t>
  </si>
  <si>
    <t>08856 8049662</t>
  </si>
  <si>
    <t>0176 445548744</t>
  </si>
  <si>
    <t>0881 40767</t>
  </si>
  <si>
    <t>0881 930324</t>
  </si>
  <si>
    <t>08862 8387</t>
  </si>
  <si>
    <t>08807 9499718</t>
  </si>
  <si>
    <t>08807 9474406</t>
  </si>
  <si>
    <t>08807 7381</t>
  </si>
  <si>
    <t>08861 214220</t>
  </si>
  <si>
    <t>08861 200916</t>
  </si>
  <si>
    <t>08861 214320</t>
  </si>
  <si>
    <t>08861 93080-13</t>
  </si>
  <si>
    <t>08861 214240</t>
  </si>
  <si>
    <t>08861 214-210</t>
  </si>
  <si>
    <t>08868 1578</t>
  </si>
  <si>
    <t>08868 1478</t>
  </si>
  <si>
    <t>08801 759</t>
  </si>
  <si>
    <t>08856 9109612</t>
  </si>
  <si>
    <t>08862 384</t>
  </si>
  <si>
    <t>0881 9270296</t>
  </si>
  <si>
    <t>0881 7296</t>
  </si>
  <si>
    <t>0881 92587085</t>
  </si>
  <si>
    <t>0881 6821640</t>
  </si>
  <si>
    <t>0881 9279878</t>
  </si>
  <si>
    <t>0881 9275850</t>
  </si>
  <si>
    <t>0881 39464260</t>
  </si>
  <si>
    <t>0881 63399</t>
  </si>
  <si>
    <t>08151 26023560</t>
  </si>
  <si>
    <t>0881 9249292</t>
  </si>
  <si>
    <t>0881 12235999</t>
  </si>
  <si>
    <t>0881 69735</t>
  </si>
  <si>
    <t>0881 682-1660</t>
  </si>
  <si>
    <t>0881 62159</t>
  </si>
  <si>
    <t>0881 927908421</t>
  </si>
  <si>
    <t>0881 3209</t>
  </si>
  <si>
    <t>0881 61784</t>
  </si>
  <si>
    <t>0881 417173</t>
  </si>
  <si>
    <t>08809 858</t>
  </si>
  <si>
    <t>0881 935393-405</t>
  </si>
  <si>
    <t>0176 85947046</t>
  </si>
  <si>
    <t>0881 9344200</t>
  </si>
  <si>
    <t>08867 9139619</t>
  </si>
  <si>
    <t>Frau Fibiger</t>
  </si>
  <si>
    <t>Frau Fastner</t>
  </si>
  <si>
    <t>Frau Vlasic</t>
  </si>
  <si>
    <t>Frau Bentenrieder</t>
  </si>
  <si>
    <t>Frau Brün</t>
  </si>
  <si>
    <t>Frau Bonomo</t>
  </si>
  <si>
    <t>Frau Lindorfer</t>
  </si>
  <si>
    <t>Frau Schäfer</t>
  </si>
  <si>
    <t>Frau Fichtl</t>
  </si>
  <si>
    <t>Frau Eberle</t>
  </si>
  <si>
    <t>Frau Grundhuber</t>
  </si>
  <si>
    <t>Frau Calliari</t>
  </si>
  <si>
    <t>Frau Bacher-Rees</t>
  </si>
  <si>
    <t>Frau Ingenfeld-Klein</t>
  </si>
  <si>
    <t>Frau Seemiller</t>
  </si>
  <si>
    <t>Frau Habersetzter</t>
  </si>
  <si>
    <t>Frau Miller</t>
  </si>
  <si>
    <t>Frau Masuku</t>
  </si>
  <si>
    <t>Frau Rößle</t>
  </si>
  <si>
    <t>Frau Sappl</t>
  </si>
  <si>
    <t>Frau Bertl</t>
  </si>
  <si>
    <t>Frau Ammersinn-Staltmair</t>
  </si>
  <si>
    <t>Frau Acher</t>
  </si>
  <si>
    <t>Frau Lautenbacher</t>
  </si>
  <si>
    <t>Frau Eichberger</t>
  </si>
  <si>
    <t>Frau Degenhardt</t>
  </si>
  <si>
    <t>Frau Morgenstern</t>
  </si>
  <si>
    <t>Frau Lang</t>
  </si>
  <si>
    <t>Frau Kreutzer</t>
  </si>
  <si>
    <t>Frau Chab</t>
  </si>
  <si>
    <t>Frau Wurzinger</t>
  </si>
  <si>
    <t>Frau Tiefenbrunner</t>
  </si>
  <si>
    <t>Frau Schwarz</t>
  </si>
  <si>
    <t>Frau Otschik</t>
  </si>
  <si>
    <t>Frau Kasek</t>
  </si>
  <si>
    <t>Frau Öttl</t>
  </si>
  <si>
    <t>Frau Wladar</t>
  </si>
  <si>
    <t>Frau Grauer</t>
  </si>
  <si>
    <t>Frau Oswald</t>
  </si>
  <si>
    <t>Frau Renner</t>
  </si>
  <si>
    <t>Frau Schweiger</t>
  </si>
  <si>
    <t>Frau Kargl</t>
  </si>
  <si>
    <t>Frau Frick</t>
  </si>
  <si>
    <t>Herr Ilmberger Rippel</t>
  </si>
  <si>
    <t>Frau Höfler</t>
  </si>
  <si>
    <t>Herr Szekeli</t>
  </si>
  <si>
    <t>Frau Bauer</t>
  </si>
  <si>
    <t>Frau Meixner</t>
  </si>
  <si>
    <t>Frau Knossalla</t>
  </si>
  <si>
    <t>Frau Cardello</t>
  </si>
  <si>
    <t>Frau Eisendle</t>
  </si>
  <si>
    <t>Frau Hepp</t>
  </si>
  <si>
    <t>Frau Kruger-Fink</t>
  </si>
  <si>
    <t>Frau Eberl</t>
  </si>
  <si>
    <t>Frau Merk</t>
  </si>
  <si>
    <t>Frau Will</t>
  </si>
  <si>
    <t>Frau Brückner-March</t>
  </si>
  <si>
    <t>Frau Schmid</t>
  </si>
  <si>
    <t>Frau Dietrich</t>
  </si>
  <si>
    <t>Frau Keller</t>
  </si>
  <si>
    <t>Frau Bergmann</t>
  </si>
  <si>
    <t>Frau Geistbeck</t>
  </si>
  <si>
    <t>Herr Hahn</t>
  </si>
  <si>
    <t>Frau Albrecht</t>
  </si>
  <si>
    <t>Frau Kammerer</t>
  </si>
  <si>
    <t>Frau Peter</t>
  </si>
  <si>
    <t>Frau Berkmüller</t>
  </si>
  <si>
    <t>Frau Hüttinger</t>
  </si>
  <si>
    <t>Frau Loth</t>
  </si>
  <si>
    <t>Frau Musiol</t>
  </si>
  <si>
    <t>Frau Moser</t>
  </si>
  <si>
    <t>Herr Schumann</t>
  </si>
  <si>
    <t>Frau Kleber</t>
  </si>
  <si>
    <t>Frau Foret</t>
  </si>
  <si>
    <t>Frau Fischer</t>
  </si>
  <si>
    <t>Frau Reitbauer</t>
  </si>
  <si>
    <t>Frau Kwak</t>
  </si>
  <si>
    <t>Frau Winkler</t>
  </si>
  <si>
    <t>Frau Müller</t>
  </si>
  <si>
    <t>Frau Serfling</t>
  </si>
  <si>
    <t>Frau Blacek</t>
  </si>
  <si>
    <t>Frau Welchert-Schelcht</t>
  </si>
  <si>
    <t>Frau Ostermayer</t>
  </si>
  <si>
    <t>Frau Schuster</t>
  </si>
  <si>
    <t>Frau Bischoff</t>
  </si>
  <si>
    <t>Frau Juraske</t>
  </si>
  <si>
    <t>Frau Holzer</t>
  </si>
  <si>
    <t>Frau Roth-Ploeger</t>
  </si>
  <si>
    <t>Frau Rauh</t>
  </si>
  <si>
    <t>Frau Höck</t>
  </si>
  <si>
    <t>Frau Strauß</t>
  </si>
  <si>
    <t>Frau Günther</t>
  </si>
  <si>
    <t>Frau Knab</t>
  </si>
  <si>
    <t>Frau Padberg</t>
  </si>
  <si>
    <t>Frau Rehm</t>
  </si>
  <si>
    <t>https://pg-altenstadt.org/kindergarten/</t>
  </si>
  <si>
    <t>https://www.kinderhilfe-oberland.de/angebot/kinderhaus-in-altenstadt/</t>
  </si>
  <si>
    <t>https://www.antdorf.de/seite/389732/startseite.html</t>
  </si>
  <si>
    <t>https://bistum-augsburg.de/Pfarreien/St.-Nikolaus_Bernbeuren/Kindertageseinrichtung/St.-Nikolaus_Bernbeuren</t>
  </si>
  <si>
    <t>https://www.waldkinder-bernried.de/</t>
  </si>
  <si>
    <t>https://www.kinderhilfe-oberland.de/angebot/krippe-am-kloster-in-bernried/</t>
  </si>
  <si>
    <t>https://www.kinderhilfe-oberland.de/angebot/kinderhaus-bernried/</t>
  </si>
  <si>
    <t>https://www.boebing.de/institutionen/kindergarten-st-hedwig-in-bobing/</t>
  </si>
  <si>
    <t>https://www.burggen.de/gemeinde/kindergarten</t>
  </si>
  <si>
    <t>https://www.kinderhaus-eberfing.de/newpage</t>
  </si>
  <si>
    <t>https://www.eglfing.de/de/kindergarten.html</t>
  </si>
  <si>
    <t>https://habach.de/allgemeines/</t>
  </si>
  <si>
    <t>https://www.hohenfurch.de/gemeinde/kindergarten/allgemeines</t>
  </si>
  <si>
    <t>https://www.kinderhilfe-oberland.de/angebot/kindergarten-im-hetten-hohenpeissenberg/</t>
  </si>
  <si>
    <t>https://www.caritas-kita-st-anna.de/de</t>
  </si>
  <si>
    <t>https://www.kinderhilfe-oberland.de/angebot/kinderhaus-am-schaechen-hohenpeissenberg/</t>
  </si>
  <si>
    <t>https://www.kita-huglhupf.de/</t>
  </si>
  <si>
    <t>http://www.stvitus.de/seite/293528/kindergarten.html</t>
  </si>
  <si>
    <t>https://www.ingenried.de/gemeinde/kindergarten</t>
  </si>
  <si>
    <t>https://oberhausen-obb.de/oeffentliche_einrichtungen?ags=09190135</t>
  </si>
  <si>
    <t>https://soechering.eu/</t>
  </si>
  <si>
    <t>https://kita-paehl.de/</t>
  </si>
  <si>
    <t>https://kindergarten-fischen.de/</t>
  </si>
  <si>
    <t>https://www.kinderhilfe-oberland.de/angebot/kinderhaus-am-berg-peissenberg/</t>
  </si>
  <si>
    <t>https://www.kinderhilfe-oberland.de/angebot/kinderhaus-im-dorf-peissenberg/</t>
  </si>
  <si>
    <t>https://www.peifo.de/familien-und-kinder/kindergarten-st-barbara/</t>
  </si>
  <si>
    <t>https://www.peifo.de/familien-und-kinder/kindergarten-st-johann/</t>
  </si>
  <si>
    <t>https://www.peissenberg-evangelisch.de/kindergarten</t>
  </si>
  <si>
    <t>https://www.montessori-schule.com/kinderhort/</t>
  </si>
  <si>
    <t>https://www.fortschritt-bayern.de/angebote/kindertagesstaetten/detail/16</t>
  </si>
  <si>
    <t>https://awo-obb.de/kinder/einrichtung/awo-kinderhaus-pumuckl</t>
  </si>
  <si>
    <t>https://www.gemeindekindergarten-peiting.de/birkland/</t>
  </si>
  <si>
    <t>https://www.caritas-kindergarten-st-michael.de/de</t>
  </si>
  <si>
    <t>https://www.kinderhilfe-oberland.de/angebot/kindergarten-am-gumpen-peiting/</t>
  </si>
  <si>
    <t>https://kinderwalderlebnis.de/</t>
  </si>
  <si>
    <t>https://www.gemeindekindergarten-peiting.de/sonnenschein/</t>
  </si>
  <si>
    <t>https://www.gemeindekindergarten-peiting.de/theresepeter/</t>
  </si>
  <si>
    <t>https://www.kinderhilfe-oberland.de/angebot/kindergarten-im-forsthaus-peiting/</t>
  </si>
  <si>
    <t>https://www.kinderhilfe-oberland.de/angebot/kinderhaus-peiting/</t>
  </si>
  <si>
    <t>https://www.kinderhilfe-oberland.de/angebot/naturkindergarten-weiherhaeusle-peiting/</t>
  </si>
  <si>
    <t>https://www.ev-kinderhaus-penzberg.de/</t>
  </si>
  <si>
    <t>https://www.kinderhilfe-oberland.de/angebot/krippe-an-der-birkenstrasse-penzberg/</t>
  </si>
  <si>
    <t>https://awo-obb.de/kinder/einrichtung/awo-kinderhaus-an-der-birkenstrasse</t>
  </si>
  <si>
    <t>https://spatzennest-penzberg.de/kita/krippe/</t>
  </si>
  <si>
    <t>https://spatzennest-penzberg.de/</t>
  </si>
  <si>
    <t>https://www.montessori-kindergarten-penzberg.de/</t>
  </si>
  <si>
    <t>https://www.familienzentrum-arche-noah.de/unsere-angebote-projekte/kindergarten/</t>
  </si>
  <si>
    <t>https://st.raphael.kita-penzberg.de</t>
  </si>
  <si>
    <t>https://www.awo-obb.de/kinder/einrichtung/awo-kindergarten-awolino-penzberg</t>
  </si>
  <si>
    <t>https://st.franziskus.kita-penzberg.de/</t>
  </si>
  <si>
    <t>https://albert-schweitzer.org/index.php/waldkindergarten-penzberg/</t>
  </si>
  <si>
    <t>https://awo-obb.de/kinder/einrichtung/awo-kinderhort-an-der-winterstrasse#kontakt</t>
  </si>
  <si>
    <t>https://natuerlich-oberhausen.de/nakipolling/</t>
  </si>
  <si>
    <t>https://kiga.polling.de/</t>
  </si>
  <si>
    <t>https://www.kinderhilfe-oberland.de/angebot/kinderhaus-polling/</t>
  </si>
  <si>
    <t>https://www.prem-am-lech.de/gemeinde/kindergarten.php</t>
  </si>
  <si>
    <t>https://awo-obb.de/kinder/einrichtung/awo-kindertagesstatte-zwergerlnest</t>
  </si>
  <si>
    <t>https://kinderhort.raisting.de/unser-kinderhort/</t>
  </si>
  <si>
    <t>https://www.donboscoschwestern.net/fma/kinderjugend/kitarottenbuch</t>
  </si>
  <si>
    <t>https://www.schongau.de/de/Mein-Schongau/Kinder-Jugendliche/Kindergaerten-und-Kindertagesstaetten/Kindergarten?view=publish&amp;item=nursery&amp;id=1000</t>
  </si>
  <si>
    <t>http://kindernest-schongau.de</t>
  </si>
  <si>
    <t>http://www.pg-schongau.com/kindergarten-st-franziskus/</t>
  </si>
  <si>
    <t>https://www.schongau.de/de/Mein-Schongau/Kinder-Jugendliche/Kindergaerten-und-Kindertagesstaetten/Kindergarten?view=publish&amp;item=nursery&amp;id=1010</t>
  </si>
  <si>
    <t>https://www.kita-schongau.de/</t>
  </si>
  <si>
    <t>http://www.pg-schongau.com/kindergarten-st-johannes/</t>
  </si>
  <si>
    <t>https://www.schongau.de/de/Mein-Schongau/Kinder-Jugendliche/Kindergaerten-und-Kindertagesstaetten/Kindergarten?view=publish&amp;item=nursery&amp;id=1001</t>
  </si>
  <si>
    <t>https://www.schongau.de/de/Mein-Schongau/Kinder-Jugendliche/Kindergaerten-und-Kindertagesstaetten/Kindergarten?view=publish&amp;item=nursery&amp;id=1002</t>
  </si>
  <si>
    <t>https://www.schwabbruck.de/kindergarten</t>
  </si>
  <si>
    <t>https://www.schwabsoien.de/gemeinde/kindergarten</t>
  </si>
  <si>
    <t>https://www.kinderhaus-seeshaupt.de/</t>
  </si>
  <si>
    <t>http://www.sindelsdorf.de/verzeichnis/visitenkarte.php?mandat=143031</t>
  </si>
  <si>
    <t>https://www.kindergarten-steingaden.de/</t>
  </si>
  <si>
    <t>https://www.montessori-schule.com/kinderhaus-kinderhaeuschen/</t>
  </si>
  <si>
    <t>https://www.ev-haus-fuer-kinder.de/</t>
  </si>
  <si>
    <t>https://awo-obb.de/kinder/einrichtung/awo-kinderhaus-villa-kunterbunt</t>
  </si>
  <si>
    <t>https://www.weilheim.de/mein-weilheim/buergerservice/kinderbetreuungseinrichtungen/staedt-kinderhaus-pfiffikus</t>
  </si>
  <si>
    <t>https://www.st-michael-kindergarten.de/</t>
  </si>
  <si>
    <t>https://www.kindernest-rosengarten.de/</t>
  </si>
  <si>
    <t>https://www.fortschritt-bayern.de/angebote/kindertagesstaetten/detail/8</t>
  </si>
  <si>
    <t>https://www.waldorfhaus-weilheim.de/</t>
  </si>
  <si>
    <t>https://kinderhaus-weltentdecker.brk-starnberg.de/</t>
  </si>
  <si>
    <t>https://kinderkrippe-zwergerltreff.de/</t>
  </si>
  <si>
    <t>https://kinderhaus-im-paradeis.de/</t>
  </si>
  <si>
    <t>https://www.st-anna-kinderhaus.com/kindergartenleben/team-und-mitarbeiter/#</t>
  </si>
  <si>
    <t>https://www.weilheim.de/mein-weilheim/buergerservice/kinderbetreuungseinrichtungen/staedt-kindergarten-und-kinderkrippe-unterhausener-dorfspatzen</t>
  </si>
  <si>
    <t>https://www.weilheimer-kindernest.de/</t>
  </si>
  <si>
    <t>https://www.kinderhilfe-oberland.de/angebot/integrativer-hort-weilheim/</t>
  </si>
  <si>
    <t>https://www.kiga-mariaehimmelfahrt.de/</t>
  </si>
  <si>
    <t>https://www.integratives-kinderhaus-franziskus.de</t>
  </si>
  <si>
    <t>https://www.weilheim.de/mein-weilheim/buergerservice/kinderbetreuungseinrichtungen/staedt-kindergarten-nepomuk-und-kinderkrippe</t>
  </si>
  <si>
    <t>https://www.wessokind.de/de/kita-wessobrunn.html</t>
  </si>
  <si>
    <t>https://www.wessokind.de/de/kontakt-kiga-forst.html</t>
  </si>
  <si>
    <t>https://www.johanniter.de/juh/lv-bayern/rv-oberbayern/standorte-einrichtungen-in-oberbayern/einrichtung-vor-ort/johanniter-kinderkrippe-im-marita-beissel-haus-3928/</t>
  </si>
  <si>
    <t>https://waki-wielenbach.de/</t>
  </si>
  <si>
    <t>https://www.wielenbach.de/leben-und-erleben/kita-und-schulen/kindertageseinrichtung-2</t>
  </si>
  <si>
    <t>https://www.wildsteig.de/service/kontakt0/</t>
  </si>
  <si>
    <t>L</t>
  </si>
  <si>
    <t>S</t>
  </si>
  <si>
    <t>XL</t>
  </si>
  <si>
    <t>Kindergarten &amp; Hort</t>
  </si>
  <si>
    <t>Teiloffen</t>
  </si>
  <si>
    <t>17.30 bis 18.29 Uhr</t>
  </si>
  <si>
    <t>16.30 bis 17.29 Uhr</t>
  </si>
  <si>
    <t>gGmbH</t>
  </si>
  <si>
    <t>K.d.ö.R</t>
  </si>
  <si>
    <t>Evangelisch</t>
  </si>
  <si>
    <t>Christlich</t>
  </si>
  <si>
    <t>Kinderhilfe Oberland gGmbH</t>
  </si>
  <si>
    <t>Caritas Verband 
München und Freising e.V.</t>
  </si>
  <si>
    <t>Fortschritt Bayern gGmbH</t>
  </si>
  <si>
    <t>AWO Bezirksverband Obb e.V.</t>
  </si>
  <si>
    <t>Spatzennest 
Familienservice gGmbH</t>
  </si>
  <si>
    <t>Montessori Fördergemeinschaft 
Penzberg e.V.</t>
  </si>
  <si>
    <t>Familienzentrum 
Arche Noah gGmbH</t>
  </si>
  <si>
    <t>Elterninitiative 
Kindernest Schongau e.V</t>
  </si>
  <si>
    <t>Stadt Weilheim</t>
  </si>
  <si>
    <t>Johanniter-Unfall-Hilfe e. V.</t>
  </si>
  <si>
    <t>Kita Zentrum St. Simpert</t>
  </si>
  <si>
    <t>Kinderhilfe Oberland</t>
  </si>
  <si>
    <t>Caritas München/Freising</t>
  </si>
  <si>
    <t>08862 910128</t>
  </si>
  <si>
    <t>3 oder mehr</t>
  </si>
  <si>
    <t>Jahnstr.10, 86972 Altenstadt</t>
  </si>
  <si>
    <t>0176 47359497</t>
  </si>
  <si>
    <t>0170 5500297</t>
  </si>
  <si>
    <t>0172 2639709</t>
  </si>
  <si>
    <t>08847 690216</t>
  </si>
  <si>
    <t>0151 11301260</t>
  </si>
  <si>
    <t>0172 6892825</t>
  </si>
  <si>
    <t>08151 2602-3111</t>
  </si>
  <si>
    <t>0821 3166-9031</t>
  </si>
  <si>
    <t>08802 9008-14</t>
  </si>
  <si>
    <t>0881 49742</t>
  </si>
  <si>
    <t>0881 682-1602</t>
  </si>
  <si>
    <t>0881 9344211</t>
  </si>
  <si>
    <t>08856 813-131</t>
  </si>
  <si>
    <t>08856 9214-0</t>
  </si>
  <si>
    <t>08856 932148</t>
  </si>
  <si>
    <t>08861 214-138</t>
  </si>
  <si>
    <t>08861 221739</t>
  </si>
  <si>
    <t>08861 2300-14</t>
  </si>
  <si>
    <t>08861 2562328</t>
  </si>
  <si>
    <t>089 381580-163</t>
  </si>
  <si>
    <t>089 890145-72</t>
  </si>
  <si>
    <t>08151 916949-54</t>
  </si>
  <si>
    <t>0173 5746814</t>
  </si>
  <si>
    <t>08171 48389-86</t>
  </si>
  <si>
    <t>0881 9390-17</t>
  </si>
  <si>
    <t>0881 40049</t>
  </si>
  <si>
    <t>08856 60892311</t>
  </si>
  <si>
    <t>08856 8027711</t>
  </si>
  <si>
    <t>08856 932792</t>
  </si>
  <si>
    <t>08860 278</t>
  </si>
  <si>
    <t>089 54714147</t>
  </si>
  <si>
    <t>Integratives Kinderhaus in Altenstadt</t>
  </si>
  <si>
    <t>Schulweg 12, 86972 Altenstadt</t>
  </si>
  <si>
    <t>Kapellenstr. 10b, 82347 Bernried</t>
  </si>
  <si>
    <t>Plätze Schulkinder</t>
  </si>
  <si>
    <t>Klosterhof 8, 82347 Bernried</t>
  </si>
  <si>
    <t>Reitweg 13, 82347 Bernried</t>
  </si>
  <si>
    <t>Schöffauer Str. 16, 82389 Böbing</t>
  </si>
  <si>
    <t>Pfarrhaldenweg 4, 86977 Burggen</t>
  </si>
  <si>
    <t>Kath. Kirchenstiftung St. Stephan Burggen</t>
  </si>
  <si>
    <t>Kinderhaus Ich &amp; Du</t>
  </si>
  <si>
    <t>Hauptstr. 20, 82436 Eglfing</t>
  </si>
  <si>
    <t>Jaudenmühle 1, 82392 Habach</t>
  </si>
  <si>
    <t>Ulrich Haus für Kinder</t>
  </si>
  <si>
    <t>Römerstr. 9, 86978 Hohenfurch</t>
  </si>
  <si>
    <t>Kindergarten und Krippe Sonnenblick</t>
  </si>
  <si>
    <t>Caritas Kindertagesstätte St. Anna</t>
  </si>
  <si>
    <t>Bahnhofstr. 3, 82383 Hohenpeißenberg</t>
  </si>
  <si>
    <t>Kirchstr. 2</t>
  </si>
  <si>
    <t>Kath. Kindertagesstätte St. Christophorus</t>
  </si>
  <si>
    <t>Wörther Kirchstr. 10</t>
  </si>
  <si>
    <t>SportplatzStr. 11</t>
  </si>
  <si>
    <t>DorfStr. 3</t>
  </si>
  <si>
    <t>HauptStr. 41</t>
  </si>
  <si>
    <t>HeinrichStr. 18a</t>
  </si>
  <si>
    <t>Münchener Str. 11</t>
  </si>
  <si>
    <t>Andreas-Schmidtner-Str. 21</t>
  </si>
  <si>
    <t>Andreas-Schmidtner-Str. 31</t>
  </si>
  <si>
    <t>Birkenstr. 7a</t>
  </si>
  <si>
    <t>Schulstr. 8</t>
  </si>
  <si>
    <t>Hardtkapellenstr. 16</t>
  </si>
  <si>
    <t>Hardtkapellenstr. 8</t>
  </si>
  <si>
    <t>Röngtenstr. 9</t>
  </si>
  <si>
    <t>Schützenstr. 16a</t>
  </si>
  <si>
    <t>Schmuzer Str. 6</t>
  </si>
  <si>
    <t>Peter-Kaufinger-Str. 10</t>
  </si>
  <si>
    <t>Kath. Haus für Kinder St. Vitus</t>
  </si>
  <si>
    <t>Kirchenstr. 5</t>
  </si>
  <si>
    <t>Kinderhaus am Storchennest</t>
  </si>
  <si>
    <t>Naturkindergarten "Die kleinen Forscher"</t>
  </si>
  <si>
    <t>Naturkindergarten "Bärenbande"</t>
  </si>
  <si>
    <t>AWO-Kinderhaus Pumuckl</t>
  </si>
  <si>
    <t>Caritas Kindergarten St. Michael</t>
  </si>
  <si>
    <t>Evang. Haus für Kinder Penzberg</t>
  </si>
  <si>
    <t>Integrativer Kindergarten mit Krippe an der Birkenstraße</t>
  </si>
  <si>
    <t>AWO-Kinderhaus an der Birkenstraße</t>
  </si>
  <si>
    <t>Waldkindergarten "Die Wurzelkinder"</t>
  </si>
  <si>
    <t>AWO Kinderhaus Villa Kunterbunt</t>
  </si>
  <si>
    <t>Kindergarten Luftballon</t>
  </si>
  <si>
    <t>AWOlino Kindergarten</t>
  </si>
  <si>
    <t>Naturkindergarten "Waldwichtel"</t>
  </si>
  <si>
    <t>AWO Kindertagesstätte Zwergerlnest</t>
  </si>
  <si>
    <t>Clara-Fey Haus für Kinder</t>
  </si>
  <si>
    <t>01575 8727653</t>
  </si>
  <si>
    <t>Evang. Kirchengemeinde Peißenberg</t>
  </si>
  <si>
    <t>Evang. Kirchengemeinde Penzberg</t>
  </si>
  <si>
    <t>Kath. Kirchenstiftung St. Vitus</t>
  </si>
  <si>
    <t>Kath. Kirchenstiftung Verklärung Christi</t>
  </si>
  <si>
    <t>Kath. Kirchenstiftung Mariae Himmelfahrt</t>
  </si>
  <si>
    <t>Kath. Pfarrkirchenstiftung St. Johannes Baptist</t>
  </si>
  <si>
    <t>Pfarrei St. Barbara Peißenberg-Wörth</t>
  </si>
  <si>
    <t>Pfarrkirchenstiftung St. Laurentius Pähl</t>
  </si>
  <si>
    <t>08847 6999473</t>
  </si>
  <si>
    <t>08801 912287</t>
  </si>
  <si>
    <t>0178 2656786</t>
  </si>
  <si>
    <t>0176 87944167</t>
  </si>
  <si>
    <t>0176 86096271</t>
  </si>
  <si>
    <t>0175 4252788</t>
  </si>
  <si>
    <t>0175 1283354</t>
  </si>
  <si>
    <t>Wilhelm-Köhler-Str. 4, 86956 Schongau</t>
  </si>
  <si>
    <t>Schulstr. 8, 86987 Schwabsoien</t>
  </si>
  <si>
    <t>Pettenkoferallee 47, 82402 Seeshaupt</t>
  </si>
  <si>
    <t>KiM KITA PENZBERG</t>
  </si>
  <si>
    <t>https://www.kim-kita-penzberg.de/</t>
  </si>
  <si>
    <t>kim-kita@penzberg.de</t>
  </si>
  <si>
    <t>AWO-Kinderhort an der Winterstrasse</t>
  </si>
  <si>
    <t>Kinderhort „Bunte Kleckse“ Raisting</t>
  </si>
  <si>
    <t>BRK Kindergarten "St.Raphael"</t>
  </si>
  <si>
    <t>https://kindergarten-straphael.brk-starnberg.de/</t>
  </si>
  <si>
    <t>Kindergarten Regenbogen</t>
  </si>
  <si>
    <t>Kindernest Schongau e.V.</t>
  </si>
  <si>
    <t>Kindergarten Mariae Himmelfahrt</t>
  </si>
  <si>
    <t>Städtisches Kinderhaus Pfiffikus</t>
  </si>
  <si>
    <t>BRK Kinderhaus "Weltentdecker"</t>
  </si>
  <si>
    <t>Städtischer Kindergarten und Kinderkrippe Unterhausener Dorfspatzen</t>
  </si>
  <si>
    <t>Integratives Kneippkinderhaus Mariae Himmelfahrt</t>
  </si>
  <si>
    <t>Städtischer Kindergarten Nepomuk und Kinderkrippe</t>
  </si>
  <si>
    <t>Kindertagesstätte "Bärenhöhle"</t>
  </si>
  <si>
    <t>Kinderkrippe im Marita Beissel Haus der Johanniter</t>
  </si>
  <si>
    <t>Glückaufstr. 70 - Wanderparkplatz, 82383 Hohenpeißenberg</t>
  </si>
  <si>
    <t>HauptStr. 41, 82383 Hohenpeißenberg</t>
  </si>
  <si>
    <t>RIngstr. 34 a, 82386 Huglfing</t>
  </si>
  <si>
    <t>Tautinger Weg, 82386 Huglfing</t>
  </si>
  <si>
    <t>Maffeistr. 20, 82393 Iffeldorf</t>
  </si>
  <si>
    <t>Kirchenstr. 5, 86980 Ingenried</t>
  </si>
  <si>
    <t>Schulstr. 3, 82386 Oberhausen</t>
  </si>
  <si>
    <t>Sportanger 13, 82395 Obersöchering</t>
  </si>
  <si>
    <t>Am Gasteig, 82396 Pähl</t>
  </si>
  <si>
    <t>Kirchstr. 2, 82396 Pähl</t>
  </si>
  <si>
    <t>Bergstr. 38, 82380 Peißenberg</t>
  </si>
  <si>
    <t>Hans-Böckler-Str. 1, 82380 Peißenberg</t>
  </si>
  <si>
    <t>Hauptstr. 25, 82380 Peißenberg</t>
  </si>
  <si>
    <t>Hauptstr. 55-57, 82380 Peißenberg</t>
  </si>
  <si>
    <t>Oskar-Dietlmeier-Str. 14, 82380 Peißenberg</t>
  </si>
  <si>
    <t>Thalackerstr. 3, 82380 Peißenberg</t>
  </si>
  <si>
    <t>Wörther Kirchstr. 10, 82380 Peißenberg</t>
  </si>
  <si>
    <t>Wörther Str. 92, 82380 Peißenberg</t>
  </si>
  <si>
    <t>Zieglmeierstr. 9, 82380 Peißenberg</t>
  </si>
  <si>
    <t>Angermoosstr. 4, 86971 Peiting</t>
  </si>
  <si>
    <t>Gumpenweg 1, 86971 Peiting</t>
  </si>
  <si>
    <t>Hauptplatz 3, 86971 Peiting</t>
  </si>
  <si>
    <t>HeinrichStr. 18a, 86971 Peiting</t>
  </si>
  <si>
    <t>Jägerstr. 31, 86971 Peiting</t>
  </si>
  <si>
    <t>Kampfgartenweg 20, 86971 Peiting</t>
  </si>
  <si>
    <t>Münchener Str. 11, 86971 Peiting</t>
  </si>
  <si>
    <t>Untereggstr. 4, 86971 Peiting</t>
  </si>
  <si>
    <t>Weiherstr. 2, 86971 Peiting</t>
  </si>
  <si>
    <t>Am Schloßbichl 3, 82377 Penzberg</t>
  </si>
  <si>
    <t>Birkenstr. 6, 82377 Penzberg</t>
  </si>
  <si>
    <t>Birkenstr. 7a, 82377 Penzberg</t>
  </si>
  <si>
    <t>Daserweg 1, 82377 Penzberg</t>
  </si>
  <si>
    <t>Daserweg 1a, 82377 Penzberg</t>
  </si>
  <si>
    <t>Grube 19, 82377 Penzberg</t>
  </si>
  <si>
    <t>Im Thal 6, 82377 Penzberg</t>
  </si>
  <si>
    <t>Pater-Sabino-Weg 4, 82377 Penzberg</t>
  </si>
  <si>
    <t>Schulstr. 1, 82377 Penzberg</t>
  </si>
  <si>
    <t>Sigmundstr. 20, 82377 Penzberg</t>
  </si>
  <si>
    <t>Vordermeir 3, 82377 Penzberg</t>
  </si>
  <si>
    <t>Winterstr. 20, 82377 Penzberg</t>
  </si>
  <si>
    <t>Am Schafbichl, 82398 Polling</t>
  </si>
  <si>
    <t>Kirchplatz 11a, 82398 Polling</t>
  </si>
  <si>
    <t>Kirchplatz 1b, 82398 Polling</t>
  </si>
  <si>
    <t>Schulweg 8, 86984 Prem</t>
  </si>
  <si>
    <t>Herrenstr. 3, 82399 Raisting</t>
  </si>
  <si>
    <t>Kirchenweg 14, 82399 Raisting</t>
  </si>
  <si>
    <t>Kirchenweg 18, 82399 Raisting</t>
  </si>
  <si>
    <t>Franz-von-Heeren-Str. 6, 82401 Rottenbuch</t>
  </si>
  <si>
    <t>Bahnhofstr. 36, 86956 Schongau</t>
  </si>
  <si>
    <t>Burggener Str. 2, 86956 Schongau</t>
  </si>
  <si>
    <t>Gartenweg 6, 86956 Schongau</t>
  </si>
  <si>
    <t>Haldenbergerstr. 50, 86956 Schongau</t>
  </si>
  <si>
    <t>Jakob-Pfeiffer-Str. 13, 86956 Schongau</t>
  </si>
  <si>
    <t>Thanellerstr. 4, 86956 Schongau</t>
  </si>
  <si>
    <t>Dorfstr. 3, 86986 Schwabbruck</t>
  </si>
  <si>
    <t>Schulgasse 2, 82404 Sindelsdorf</t>
  </si>
  <si>
    <t>Maria-Eberth-Str. 12, 86989 Steingaden</t>
  </si>
  <si>
    <t>Am Öferl 23, 82362 Weilheim</t>
  </si>
  <si>
    <t>Am Wehr 2, 82362 Weilheim</t>
  </si>
  <si>
    <t>Andreas-Schmidtner-Str. 21, 82362 Weilheim</t>
  </si>
  <si>
    <t>Andreas-Schmidtner-Str. 31, 82362 Weilheim</t>
  </si>
  <si>
    <t>Augsburger Str. 4, 82362 Weilheim</t>
  </si>
  <si>
    <t>Hardtkapellenstr. 16, 82362 Weilheim</t>
  </si>
  <si>
    <t>Hardtkapellenstr. 8, 82362 Weilheim</t>
  </si>
  <si>
    <t>Im Hardt 1a, 82362 Weilheim</t>
  </si>
  <si>
    <t>Johann-Dürr-Str. 4, 82362 Weilheim</t>
  </si>
  <si>
    <t>Kanalstr. 2b, 82362 Weilheim</t>
  </si>
  <si>
    <t>Obere Stadt 106, 82362 Weilheim</t>
  </si>
  <si>
    <t>Paradeisstr. 73, 82362 Weilheim</t>
  </si>
  <si>
    <t>Prälatenweg 5a, 82362 Weilheim</t>
  </si>
  <si>
    <t>Röngtenstr. 9, 82362 Weilheim</t>
  </si>
  <si>
    <t>Schützenstr. 16a, 82362 Weilheim</t>
  </si>
  <si>
    <t>Schwaigerstr. 5, 82362 Weilheim</t>
  </si>
  <si>
    <t>Waisenhausstr. 1, 82362 Weilheim</t>
  </si>
  <si>
    <t>Westendstr. 32, 82362 Weilheim</t>
  </si>
  <si>
    <t>Schmuzer Str. 6, 82405 Wessobrunn</t>
  </si>
  <si>
    <t>Gut Raucherberg 1a, 82407 Wielenbach</t>
  </si>
  <si>
    <t>Peter-Kaufinger-Str. 10, 82407 Wielenbach</t>
  </si>
  <si>
    <t>Rosenstr. 9b, 82407 Wielenbach</t>
  </si>
  <si>
    <t>St.-Leonhards-Weg 4, 82409 Wildsteig</t>
  </si>
  <si>
    <t>Am Gewerbegebiet 12, 82386 Oberhausen/Maxlried</t>
  </si>
  <si>
    <t>Wettersteinstr. 14, 82396 Pähl/Fischen</t>
  </si>
  <si>
    <t>Aich 11, 86971 Peiting/Birkland</t>
  </si>
  <si>
    <t>Antdorfer Str. 5, 82362 Weilheim/Marnbach</t>
  </si>
  <si>
    <t>Raistinger Str. 2, 82362 Weilheim/Unterhausen</t>
  </si>
  <si>
    <t>Peißenberger Str. 30, 82405 Wessobrunn/Paterzell</t>
  </si>
  <si>
    <t>Tempelhof 4, 82405 Wessobrunn/Forst</t>
  </si>
  <si>
    <t>Engelmann</t>
  </si>
  <si>
    <t>Frau Engelmann</t>
  </si>
  <si>
    <t>Schönlinder Str. 37a</t>
  </si>
  <si>
    <t>Iffeldorfer Str. 5, 82387 Antdorf</t>
  </si>
  <si>
    <t>Am Hügel 7, 86975 Bernbeuren</t>
  </si>
  <si>
    <t>SportplatzStr. 11, 82390 Eberfing</t>
  </si>
  <si>
    <t>Steinberg 4 a, 82392 Habach</t>
  </si>
  <si>
    <t>Am Anger 45, 82383 Hohenpeißenberg</t>
  </si>
  <si>
    <t>Schönlinder Str. 37a, 86956 Schongau</t>
  </si>
  <si>
    <t>Pettenkoferallee 13, 82402 Seeshaupt</t>
  </si>
  <si>
    <t>DorfStr. 3, 82436 Eglfing/Tauting</t>
  </si>
  <si>
    <t>Krippe</t>
  </si>
  <si>
    <t>Krippe &amp; Kindergarten</t>
  </si>
  <si>
    <t>Oberhausen/Maxlried</t>
  </si>
  <si>
    <t>nein</t>
  </si>
  <si>
    <t>Gebühren</t>
  </si>
  <si>
    <t>Motto</t>
  </si>
  <si>
    <t>Gemeinsam wachsen</t>
  </si>
  <si>
    <t>Eröffnung</t>
  </si>
  <si>
    <t>Ein Zuhause in der Natur</t>
  </si>
  <si>
    <t>Kinder sind Gäste, die nach dem Weg fragen!</t>
  </si>
  <si>
    <t>?</t>
  </si>
  <si>
    <t>k.A.</t>
  </si>
  <si>
    <t>Gemeinsam, inklusiv, individuell</t>
  </si>
  <si>
    <t>Sage es mir und ich vergesse es, zeige es mir und ich erinnere mich, lass es mich tun und ich behalte es.</t>
  </si>
  <si>
    <t>Logo</t>
  </si>
  <si>
    <t>In jedem Kind liegt eine wunderbare Tiefe</t>
  </si>
  <si>
    <t>Führe dein Kind immer nur eine Stufe nach oben. Dann gib ihm Zeit, zurückzuschauen und sich zu freuen. Lass es spüren, dass auch du dich freust, und es wird mit Freude die nächste Stufe nehmen.</t>
  </si>
  <si>
    <t>Bildung ist nicht das Befüllen von Fässern, sondern das entzünden und erhalten von Flammen.</t>
  </si>
  <si>
    <t>Gemeinsam wachsen, lernen, fröhlich sein</t>
  </si>
  <si>
    <t>Kinderwalderlebnis -Lebenslust bei Wind und Wetter</t>
  </si>
  <si>
    <t>Kind im Mittelpunkt</t>
  </si>
  <si>
    <t>Hilf mir, es selbst zu tun!</t>
  </si>
  <si>
    <t>Evang.-Luth. Haus für Kinder</t>
  </si>
  <si>
    <t>Online-Umfrage</t>
  </si>
  <si>
    <t>2. Durchgang</t>
  </si>
  <si>
    <t>gehört vermutlich zum KiGa Familienzentrum Arche Noah</t>
  </si>
  <si>
    <t>Gemeinde</t>
  </si>
  <si>
    <t>Ortsbezeichnung</t>
  </si>
  <si>
    <t>Person</t>
  </si>
  <si>
    <t>Namensgebung</t>
  </si>
  <si>
    <t>Fröhlich</t>
  </si>
  <si>
    <t>Natur, Tier- und Pflanzenwelt</t>
  </si>
  <si>
    <t>Heilige/r / biblisch</t>
  </si>
  <si>
    <t>Sonstige</t>
  </si>
  <si>
    <t>08158 9978051</t>
  </si>
  <si>
    <t>Plätze Hort</t>
  </si>
  <si>
    <t>Plätze Kiga</t>
  </si>
  <si>
    <t>Plätze Krippe</t>
  </si>
  <si>
    <t>Gruppen Krippe</t>
  </si>
  <si>
    <t>Gruppen Hort</t>
  </si>
  <si>
    <t>Gruppen KiGa</t>
  </si>
  <si>
    <t>Lt. Homepage der Einrichtung</t>
  </si>
  <si>
    <t>Gruppen insgesamt</t>
  </si>
  <si>
    <t>Plätze insgesamt</t>
  </si>
  <si>
    <t>Lt. KiBiGweb</t>
  </si>
  <si>
    <t>08867 9100-0</t>
  </si>
  <si>
    <t>AWO Kinderhaus Taka Tuka Land</t>
  </si>
  <si>
    <t>Spielend für das Leben lernen</t>
  </si>
  <si>
    <t>089 55169-0</t>
  </si>
  <si>
    <t>Hirtenstr. 2-4</t>
  </si>
  <si>
    <t>„Wenn Kinder klein sind, gib ihnen Wurzeln, wenn Kinder größer werden, gib ihnen Flügel“,</t>
  </si>
  <si>
    <t>Mut zum Leben</t>
  </si>
  <si>
    <t>„Erziehung ist vor allem eine Sache des Herzens“ </t>
  </si>
  <si>
    <t>Evangelisch – und offen für alle</t>
  </si>
  <si>
    <t>08803 1428</t>
  </si>
  <si>
    <t>Wir fangen klein an, um groß rauszukommen</t>
  </si>
  <si>
    <t>FortSchritt Kinderhaus Am Sonnenfeld</t>
  </si>
  <si>
    <t>Kommt, lasst uns unsern Kindern leben!</t>
  </si>
  <si>
    <t>Nicht Kinder beschäftigen, sondern sich damit beschäftigen, was Kinder beschäftigt!</t>
  </si>
  <si>
    <t>Hilf mir, es selbst zu tun</t>
  </si>
  <si>
    <t>Bemerkungen</t>
  </si>
  <si>
    <t>Für 2024 ist der Umzug in einen Neubau geplant. Dann werden es 4 Krippengruppen und 3 Kindergartengruppen sein.</t>
  </si>
  <si>
    <t>Einrichtungs-nummer</t>
  </si>
  <si>
    <t>Anzahl</t>
  </si>
  <si>
    <t xml:space="preserve">Einrichtungstyp </t>
  </si>
  <si>
    <t>Gesamt</t>
  </si>
  <si>
    <t>Region</t>
  </si>
  <si>
    <t>NW</t>
  </si>
  <si>
    <t>SW</t>
  </si>
  <si>
    <t>O</t>
  </si>
  <si>
    <t>08861 5990</t>
  </si>
  <si>
    <t>Ettingerstraße 7</t>
  </si>
  <si>
    <t>08802 8002</t>
  </si>
  <si>
    <t>Kinderhaus Peiting</t>
  </si>
  <si>
    <t>Im September 2023 eröffnet, ist die Einrichtung derzeit in einem angrenzenden Schulgebäude zu finden. Bald wird neu gebaut.</t>
  </si>
  <si>
    <t>Erziehung ist Beispiel und Liebe und sonst nichts!</t>
  </si>
  <si>
    <t>Hand in Hand auf dem Weg ins Leben.</t>
  </si>
  <si>
    <t>Katholische Pfarrkirchenstiftung Christkönig</t>
  </si>
  <si>
    <t>08856 92140</t>
  </si>
  <si>
    <t>Jedes Kind ist befähigt, durch sein eigenes Tun und Denken sich die Welt anzueignen. Wir begleiten diesen Prozess fachlich und persönlich kompetent.</t>
  </si>
  <si>
    <t>Spielend für die Zukunft lernen</t>
  </si>
  <si>
    <t>Kath. Kirchenstiftung St. Pölten</t>
  </si>
  <si>
    <t>ca. 1992</t>
  </si>
  <si>
    <t>Wurde 2022 geschlossen - Jetzt Kindergarten Sonnenschein in Peiting - Kommunaler Kindergarten Peiting</t>
  </si>
  <si>
    <t>Wertschätzung - Wachstum - Zuversicht</t>
  </si>
  <si>
    <t>Kinder sind unsere Zukunft, gebt Ihnen Zeit, Zuwendung, Liebe und Geborgenheit</t>
  </si>
  <si>
    <t>Da werden Hände sein, die dich tragen, und Arme, in denen du geborgen bist und Menschen, die dir ohne Frage zeigen, dass du auf dieser Welt willkommen bist</t>
  </si>
  <si>
    <t>08847 6201</t>
  </si>
  <si>
    <t>Kath. Stadtpfarrei "Mariae Himmelfahrt"</t>
  </si>
  <si>
    <t>Gemeinsam Hand in Hand unterwegs in Richtung Zukunft</t>
  </si>
  <si>
    <t xml:space="preserve">Ich und Du sind Wir - gemeinsam wachsen </t>
  </si>
  <si>
    <t>Kindergarten St. Franziskus - Haus für Inklusion</t>
  </si>
  <si>
    <t>Wir lassen das Kind Kind sein!</t>
  </si>
  <si>
    <t>Katholischen Pfarreiengemeinschaft Schongau</t>
  </si>
  <si>
    <t>Bei uns stehen Kinder im Mittelpunkt</t>
  </si>
  <si>
    <t>Kath. Kindergarten St. Johannes</t>
  </si>
  <si>
    <t>Pfarreiengemeinschaft Altenstadt</t>
  </si>
  <si>
    <t>Hilf mir es selbst zu tun</t>
  </si>
  <si>
    <t>Hauptplatz 7 </t>
  </si>
  <si>
    <t>Im benachbarten Kloster betreibt die Kinderhilfe Oberland eine Krippe, mit der wir in engem Austausch stehen.</t>
  </si>
  <si>
    <t>Kirchenstiftung St. Hippolyt</t>
  </si>
  <si>
    <t>Ein Stück Weg gemeinsam gehen …</t>
  </si>
  <si>
    <t>Gemeinsam für einen guten Start im Leben</t>
  </si>
  <si>
    <t>Mutterhaus der Kinderhilfe Oberland</t>
  </si>
  <si>
    <t>Lernen. Lachen. Lustig sein.</t>
  </si>
  <si>
    <t>Erste Krippe im Landkreis</t>
  </si>
  <si>
    <t>Viele kleine Leute, an vielen Orten, die viele kleine Dinge tun, werden das Gesicht der Welt verändern</t>
  </si>
  <si>
    <t>Hier kommen Ihre Kinder klein rein und groß raus</t>
  </si>
  <si>
    <t>Ein Kind ist kein Gefäß, das gefüllt, sondern ein Feuer, das entzündet werden will.</t>
  </si>
  <si>
    <t>Miteinander leben-lernen-lachen</t>
  </si>
  <si>
    <t>Das Kind ist wie eine Pflanze zu sehen, die gute Bedingungen braucht um wachsen, gedeihen und sich entwickeln zu können.</t>
  </si>
  <si>
    <t>Klein reingehen, groß rauskommen!</t>
  </si>
  <si>
    <t>Dein Kind sei so frei, es immer kann. Lass es gehen und hören, finden und fallen, aufstehen und irren.</t>
  </si>
  <si>
    <t>Telefon</t>
  </si>
  <si>
    <t>Montessori Kindergarten Villa Kunterbunt</t>
  </si>
  <si>
    <t>Montessori Kinderhaus &amp; Kinderhäuschen</t>
  </si>
  <si>
    <t>Ruhig und langsam die Natur sich selber helfen lassen und nur sehen, dass die umgebenden Verhältnisse die Arbeit der Natur stützen, das ist Erziehung.</t>
  </si>
  <si>
    <t>Du bist einzigartig</t>
  </si>
  <si>
    <t>Ein Kind ist kein Gefäß, das gefüllt, sondern ein Feuer, das entzündet werden will</t>
  </si>
  <si>
    <t>Hand in Hand</t>
  </si>
  <si>
    <t>Einer der ersten staatlich anerkannten Waldkindergärten Oberbayerns</t>
  </si>
  <si>
    <t>Waldkindergarten Peiting "Die Wurzelzwerge"</t>
  </si>
  <si>
    <t>Die Natur erleben und lieben</t>
  </si>
  <si>
    <t>1999?</t>
  </si>
  <si>
    <t>Gebäude</t>
  </si>
  <si>
    <t>geschlossen</t>
  </si>
  <si>
    <t>Teil einer anderen Einrichtung</t>
  </si>
  <si>
    <t>Seit Juli 2022 hat unsere “Villa Kunterbunt” ein zweites Haus dazubekommen. Es befindet sich in unmittelbarer Nähe, in der Andreas-Schmidtner-Str.31. Das zweite Haus ist das “Taka Tuka Land”  - Gruppen und Plätze von beiden Einrichtungen</t>
  </si>
  <si>
    <t>gehört zum KiGa Familienzentrum Arche Noah, Zahlen sind dort mit aufgeführt</t>
  </si>
  <si>
    <t>Beinhaltet die Zahlen des Hort Peißenberg (1901390094)</t>
  </si>
  <si>
    <t>Inklusion</t>
  </si>
  <si>
    <t>Keine Plätze</t>
  </si>
  <si>
    <t>Bemerkung Inklusion</t>
  </si>
  <si>
    <t>Seit 2023 ist es uns möglich Kinder mit besonderen Bedürfnissen und Förderbedarf durch die Schaffung von Integrationsplätzen zu betreuen. Eine Fachkraft für Integration und Inklusion sowie ein geregelter Fachdienst (Kooperation mit der Klinik Hochried) </t>
  </si>
  <si>
    <t>Gerne nehmen wir auch Kinder mit erhöhtem Förderbedarf, von Behinderung bedrohte, oder behinderte Kinder in unserer Einrichtung auf.</t>
  </si>
  <si>
    <t>Wir bieten 25 Kindern (auch Inklusionsplätze) einen sozialen Rahmen an</t>
  </si>
  <si>
    <t>Kinderhäuschen und Kinderhaus bieten Inklusionsplätze.</t>
  </si>
  <si>
    <t>lt. Online-Umfrage 1 bis 2 Plätze?</t>
  </si>
  <si>
    <t>lt. Online-Umfrage 3 oder mehr Plätze</t>
  </si>
  <si>
    <t>Bei uns sind alle Kinder willkommen: egal welches Land, welche Religion oder ob du eine Beeinträchtigung hast
lt. Online-Umfrage 3 oder mehr Plätze</t>
  </si>
  <si>
    <t>lt. Online-Umfrage 1-2 Plätze</t>
  </si>
  <si>
    <t>lt. Online-Umfrage und Homepage keine Plätze</t>
  </si>
  <si>
    <t>Integrativer Hort im Kinderhaus Peiting</t>
  </si>
  <si>
    <t>hort.peiting@kinderhilfe-oberland.de</t>
  </si>
  <si>
    <t>https://www.kinderhilfe-oberland.de/integrative-horte/integrative-horte-peiting</t>
  </si>
  <si>
    <t>Gehört zum Kinderhaus Peiting (1901400029) - Warum eigene Einrichtungsnummer?</t>
  </si>
  <si>
    <t>Werte hier ohne Integrativer Hort im Kinderhaus Peiting (1901400073) - Warum nicht unter einer Einrichtungsnummer?</t>
  </si>
  <si>
    <t>Ist Teil des Kinderhauses am Berg in Peißenberg (1901390026) - Zahlen sind dort aufgeführt.</t>
  </si>
  <si>
    <t>Größe lt. www</t>
  </si>
  <si>
    <t>Größe lt. Umfrage</t>
  </si>
  <si>
    <t>Größenklasse</t>
  </si>
  <si>
    <t>in Prozent</t>
  </si>
  <si>
    <t>Sprach-Kitas</t>
  </si>
  <si>
    <t>Einrichtungen</t>
  </si>
  <si>
    <t>Einrichtungsgröße</t>
  </si>
  <si>
    <t>Rechtsform der Einrichtung bzw. des Trägers</t>
  </si>
  <si>
    <t>Sozialräume im Landkreis Weilheim-Schongau</t>
  </si>
  <si>
    <t>Anzahl der Kitas in den kreisangehörigen Städten und Gemeinden</t>
  </si>
  <si>
    <t>Träger-Straße</t>
  </si>
  <si>
    <t>Träger-PLZ</t>
  </si>
  <si>
    <t>Träger-Ort</t>
  </si>
  <si>
    <t>Träger-Bezeichnung</t>
  </si>
  <si>
    <t>Träger-Statistik</t>
  </si>
  <si>
    <t>Träger-Telefon</t>
  </si>
  <si>
    <t>E-Mail</t>
  </si>
  <si>
    <t>Kinder-garten</t>
  </si>
  <si>
    <t>Schwer-punkt-KiTa</t>
  </si>
  <si>
    <t>Öffnungs-zeit &gt;45h</t>
  </si>
  <si>
    <t>lt.. KiBiGweb</t>
  </si>
  <si>
    <t xml:space="preserve">Im Landkreis Weilheim-Schongau gibt es </t>
  </si>
  <si>
    <t>Kitas mit Krippen</t>
  </si>
  <si>
    <t>Kitas mit Kindergärten</t>
  </si>
  <si>
    <t>Kitas mit Horten</t>
  </si>
  <si>
    <t>Krippe &amp; Kindergarten &amp; Hort</t>
  </si>
  <si>
    <t>Träger</t>
  </si>
  <si>
    <t>Träger der Kitas im Landkreis Weilheim-Schongau (mindestens zwei Einrichtungen)</t>
  </si>
  <si>
    <t>Träger mit nur einer Einrichtung</t>
  </si>
  <si>
    <t>Pädagogische Konzepte</t>
  </si>
  <si>
    <t>Konzept</t>
  </si>
  <si>
    <t>Cockpit</t>
  </si>
  <si>
    <t>Plätze gesamt</t>
  </si>
  <si>
    <t>Gruppen igesamt</t>
  </si>
  <si>
    <t>Durchschnittl. Gruppengröße</t>
  </si>
  <si>
    <t>info@waki-wielenbach.de</t>
  </si>
  <si>
    <t>Trägerwechsel? - Steht nicht mehr oder noch nicht auf der Homepage des Trägers?</t>
  </si>
  <si>
    <t>lt. Online-Umfrage und Homepage 1 bis 2 Plätze</t>
  </si>
  <si>
    <t>Hofmark 1</t>
  </si>
  <si>
    <t>13:30 bis 14:29 Uhr</t>
  </si>
  <si>
    <t>Auf der Homepage wird nur die Krippe und der KiGa beschrieben. Der Hort wird nur auf der Seite der kjf-Augsburg genannt.</t>
  </si>
  <si>
    <t>Integratives Kinderhaus am Schächen</t>
  </si>
  <si>
    <t>Kath. Kindertagesstätte St. Elisabeth</t>
  </si>
  <si>
    <t>Inklusives Kinderhaus an der Ammer</t>
  </si>
  <si>
    <t>Kindertagesstätte St. Johann</t>
  </si>
  <si>
    <t>Integratives Kinderhaus im Forsthaus</t>
  </si>
  <si>
    <t>Therese-Peter-Haus für Kinder</t>
  </si>
  <si>
    <t>Kindertagesstätte St. Raphael</t>
  </si>
  <si>
    <t>Heinrichstr. 18a, 86971 Peiting</t>
  </si>
  <si>
    <t>Heinrichstr. 18a</t>
  </si>
  <si>
    <t>Sportplatzstr. 11, 82390 Eberfing</t>
  </si>
  <si>
    <t>Dorfstr. 3, 82436 Eglfing/Tauting</t>
  </si>
  <si>
    <t>Sportplatzstr. 11</t>
  </si>
  <si>
    <t>kita.altenstadt@kinderhilfe-oberland.de</t>
  </si>
  <si>
    <t>kita@antdorf.de</t>
  </si>
  <si>
    <t>kita.bernbeuren@bistum-augsburg.de</t>
  </si>
  <si>
    <t>Kita.bernried@kinderhilfe-oberland.de</t>
  </si>
  <si>
    <t>sarah.bonomo@kinderhilfe-oberland.de</t>
  </si>
  <si>
    <t>leitung@waldkinder-bernried.de</t>
  </si>
  <si>
    <t>kindergarten@boebing.de</t>
  </si>
  <si>
    <t>kita.burggen@bistum-augsburg.de</t>
  </si>
  <si>
    <t>kiga@kindergarten-eberfing.de</t>
  </si>
  <si>
    <t>kiga.eglfing@gmail.com</t>
  </si>
  <si>
    <t>achgrom-zwergal@posteo.de</t>
  </si>
  <si>
    <t>ulrich-kinderhaus-habach@posteo.de</t>
  </si>
  <si>
    <t>kindergarten@hohenfurch.de</t>
  </si>
  <si>
    <t>sarah.habersetzer@caritasmuenchen.org</t>
  </si>
  <si>
    <t>kita.schaechen@kinderhilfe-oberland.de</t>
  </si>
  <si>
    <t>kita.hetten@kinderhilfe-oberland.de</t>
  </si>
  <si>
    <t>info@kita-huglhupf.de</t>
  </si>
  <si>
    <t>kita.st.vitus.iffeldorf@bistum-augsburg.de</t>
  </si>
  <si>
    <t>kiga.ingenried@t-online.de</t>
  </si>
  <si>
    <t>kinderhaus-oberhausen@t-online.de</t>
  </si>
  <si>
    <t>kindergarten@obersoechering.org</t>
  </si>
  <si>
    <t>kita.st.elisabeth.fischen@bistum-augsburg.de</t>
  </si>
  <si>
    <t>leitung@kita-paehl.de</t>
  </si>
  <si>
    <t>pumuckl.peissenberg@awo-obb.de</t>
  </si>
  <si>
    <t>kiga@regenbogen.peissenberg-evangelisch.de</t>
  </si>
  <si>
    <t>kinderhaus.peissenberg@fortschritt-bayern.de</t>
  </si>
  <si>
    <t>kita.peissenberg@kinderhilfe-oberland.de</t>
  </si>
  <si>
    <t>kiga.st.barbara.peissenberg@bistum-augsburg.de</t>
  </si>
  <si>
    <t>sabine.degenhardt@kinderhilfe-oberland.de</t>
  </si>
  <si>
    <t>kiga.st.johannes.baptist.peissenberg@bistum-augsburg.de</t>
  </si>
  <si>
    <t>hort@montessori-schule.com</t>
  </si>
  <si>
    <t>manuela.otschik@caritasmuenchen.org</t>
  </si>
  <si>
    <t>Kita.forsthaus@kinderhilfe-oberland.de</t>
  </si>
  <si>
    <t>kita.gumpen@kinderhilfe-oberland.de</t>
  </si>
  <si>
    <t>kiga-birkland@peiting.de</t>
  </si>
  <si>
    <t>kita.peiting@kinderhilfe-oberland.de</t>
  </si>
  <si>
    <t>kita.sonnenschein@peiting.de</t>
  </si>
  <si>
    <t>n.schweiger@kinderhilfe-oberland.de</t>
  </si>
  <si>
    <t>therese-peter-haus@peiting.de</t>
  </si>
  <si>
    <t>Vorstand@kinderwalderlebnis.de</t>
  </si>
  <si>
    <t>waldkindergartenpenzberg@albert-schweitzer.org</t>
  </si>
  <si>
    <t>kinderhaus.penzberg@awo-obb.de</t>
  </si>
  <si>
    <t>kiho2.penzberg@awo-obb.de</t>
  </si>
  <si>
    <t>kiga.penzberg@kita.awo-obb.de</t>
  </si>
  <si>
    <t>haus-fuer-kinder.penzberg@elkb.de</t>
  </si>
  <si>
    <t>kita.penzberg@kinderhilfe-oberland.de</t>
  </si>
  <si>
    <t>st.franziskus@christkoenig.de</t>
  </si>
  <si>
    <t>ts@spatzennest-penzberg.de</t>
  </si>
  <si>
    <t>krippe@spatzennest-penzberg.de</t>
  </si>
  <si>
    <t>kiga.st.raphael.penzberg@bistum-augsburg.de</t>
  </si>
  <si>
    <t>kontakt@montessori-kindergarten-penzberg.de</t>
  </si>
  <si>
    <t>kita.polling@kinderhilfe-oberland.de</t>
  </si>
  <si>
    <t>gemeindekindergarten@polling.de</t>
  </si>
  <si>
    <t>kiga3@natuerlich-oberhausen.de</t>
  </si>
  <si>
    <t>zwergerlnest.raisting@awo-obb.de</t>
  </si>
  <si>
    <t>kindergarten@brk-starnberg.de</t>
  </si>
  <si>
    <t>kinderhort@raisting.bayern.de</t>
  </si>
  <si>
    <t>kigarottenbuch@t-online.de</t>
  </si>
  <si>
    <t>albrechtc@kjf-kjh.de</t>
  </si>
  <si>
    <t>kita.st.johannes.schongau@bistum-augsburg.de</t>
  </si>
  <si>
    <t>kigahausfuerkinder@schongau.bayern.de</t>
  </si>
  <si>
    <t>kigakunterbunt@schongau.de</t>
  </si>
  <si>
    <t>kigaregenbogen@schongau.de</t>
  </si>
  <si>
    <t>kita.st.franziskus.schongau@bistum-augsburg.de</t>
  </si>
  <si>
    <t>info@kindernest-schongau.de</t>
  </si>
  <si>
    <t>kita.schwabbruck@bistum-augsburg.de</t>
  </si>
  <si>
    <t>kinderhaus@seeshaupt.de</t>
  </si>
  <si>
    <t>kiga@sindelsdorf.de</t>
  </si>
  <si>
    <t>kita@gemeinde-steingaden.de</t>
  </si>
  <si>
    <t>villa-kunterbunt.weilheim@kita.awo-obb.de</t>
  </si>
  <si>
    <t>kinderhaus.weltentdecker@brk-starnberg.de</t>
  </si>
  <si>
    <t>ev.haus-fuer-kinder-wm@elkb.de</t>
  </si>
  <si>
    <t>kinderhaus.weilheim@fortschritt-bayern.de</t>
  </si>
  <si>
    <t>hort.weilheim@kinderhilfe-oberland.de</t>
  </si>
  <si>
    <t>kita.mariae.himmelfahrt.weilheim@bistum-augsburg.de</t>
  </si>
  <si>
    <t>kita.st.michael.weilheim@bistum-augsburg.de</t>
  </si>
  <si>
    <t>kita.st.anna.weilheim@bistum-augsburg.de</t>
  </si>
  <si>
    <t>hort.franziskus.weilheim@bistum-augsburg.de</t>
  </si>
  <si>
    <t>monika.welchert@muetterzentrum-weilheim.de</t>
  </si>
  <si>
    <t>info@kinderkrippe-zwergerltreff.de</t>
  </si>
  <si>
    <t>ilka.kwak@kindernest-rosengarten.de</t>
  </si>
  <si>
    <t>kinderhaus@montessori-schule.com</t>
  </si>
  <si>
    <t>nepomuk@weilheim.de</t>
  </si>
  <si>
    <t>dorfspatzen@weilheim.de</t>
  </si>
  <si>
    <t>pfiffikus@weilheim.de</t>
  </si>
  <si>
    <t>hausleitung@waldorfhaus-weilheim.de</t>
  </si>
  <si>
    <t>arnhild.bischoff@weilheimer-kindernest.de</t>
  </si>
  <si>
    <t>kiga.forst@wessobrunn.de</t>
  </si>
  <si>
    <t>kiga@wessobrunn.de</t>
  </si>
  <si>
    <t>kindergartenleitung@wielenbach.bayern.de</t>
  </si>
  <si>
    <t>maritakrippe.oberbayern@johanniter.de</t>
  </si>
  <si>
    <t>kindergarten@gemeinde-wildsteig.de</t>
  </si>
  <si>
    <t>XS (&lt; 25 Kinder)</t>
  </si>
  <si>
    <t>S (25 bis 49 Kinder)</t>
  </si>
  <si>
    <t>M (50 bis 99 Kinder)</t>
  </si>
  <si>
    <t>L (100 bis 149 Kinder)</t>
  </si>
  <si>
    <t>XL (&gt; 150 Kinder)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</si>
</sst>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
  </numFmts>
  <fonts count="16" x14ac:knownFonts="1">
    <font>
      <sz val="12"/>
      <color rgb="FF000000"/>
      <name val="Arial"/>
      <family val="2"/>
    </font>
    <font>
      <b/>
      <sz val="9"/>
      <color indexed="81"/>
      <name val="Segoe UI"/>
      <family val="2"/>
    </font>
    <font>
      <sz val="9"/>
      <color indexed="81"/>
      <name val="Segoe UI"/>
      <family val="2"/>
    </font>
    <font>
      <sz val="9"/>
      <color indexed="81"/>
      <name val="Segoe UI"/>
      <charset val="1"/>
    </font>
    <font>
      <b/>
      <sz val="9"/>
      <color indexed="81"/>
      <name val="Segoe UI"/>
      <charset val="1"/>
    </font>
    <font>
      <sz val="11"/>
      <color rgb="FF000000"/>
      <name val="Calibri"/>
      <family val="2"/>
    </font>
    <font>
      <sz val="11"/>
      <color rgb="FF000000"/>
      <name val="Arial"/>
      <family val="2"/>
    </font>
    <font>
      <sz val="12"/>
      <color rgb="FF000000"/>
      <name val="Arial"/>
      <family val="2"/>
    </font>
    <font>
      <u/>
      <sz val="11"/>
      <color theme="10"/>
      <name val="Arial"/>
      <family val="2"/>
    </font>
    <font>
      <b/>
      <sz val="11"/>
      <color rgb="FF000000"/>
      <name val="Arial"/>
      <family val="2"/>
    </font>
    <font>
      <sz val="11"/>
      <name val="Arial"/>
      <family val="2"/>
    </font>
    <font>
      <sz val="18"/>
      <color theme="3"/>
      <name val="Calibri Light"/>
      <family val="2"/>
      <scheme val="major"/>
    </font>
    <font>
      <b/>
      <sz val="11"/>
      <color theme="0"/>
      <name val="Arial"/>
      <family val="2"/>
    </font>
    <font>
      <sz val="11"/>
      <color rgb="FF324447"/>
      <name val="Arial"/>
      <family val="2"/>
    </font>
    <font>
      <b/>
      <sz val="12"/>
      <color rgb="FF000000"/>
      <name val="Arial"/>
      <family val="2"/>
    </font>
    <font>
      <sz val="12"/>
      <color rgb="FF000000"/>
      <name val="Arial"/>
    </font>
  </fonts>
  <fills count="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tint="0.39997558519241921"/>
        <bgColor indexed="64"/>
      </patternFill>
    </fill>
  </fills>
  <borders count="5">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s>
  <cellStyleXfs count="5">
    <xf numFmtId="0" fontId="0" fillId="0" borderId="0">
      <alignment horizontal="center" vertical="center"/>
    </xf>
    <xf numFmtId="0" fontId="8" fillId="0" borderId="0" applyNumberFormat="0" applyFill="0" applyBorder="0" applyAlignment="0" applyProtection="0"/>
    <xf numFmtId="0" fontId="7" fillId="0" borderId="0">
      <alignment horizontal="left" vertical="center" indent="2"/>
    </xf>
    <xf numFmtId="43" fontId="7" fillId="0" borderId="0" applyFont="0" applyFill="0" applyBorder="0" applyAlignment="0" applyProtection="0"/>
    <xf numFmtId="0" fontId="11" fillId="0" borderId="0" applyNumberFormat="0" applyFill="0" applyBorder="0" applyAlignment="0" applyProtection="0"/>
  </cellStyleXfs>
  <cellXfs count="103">
    <xf numFmtId="0" fontId="0" fillId="0" borderId="0" xfId="0">
      <alignment horizontal="center" vertical="center"/>
    </xf>
    <xf numFmtId="0" fontId="0" fillId="0" borderId="0" xfId="0" applyAlignment="1">
      <alignment horizontal="center" vertical="center"/>
    </xf>
    <xf numFmtId="0" fontId="0" fillId="0" borderId="0" xfId="0" pivotButton="1">
      <alignment horizontal="center" vertical="center"/>
    </xf>
    <xf numFmtId="0" fontId="0" fillId="0" borderId="0" xfId="0" applyAlignment="1">
      <alignment horizontal="left"/>
    </xf>
    <xf numFmtId="0" fontId="0" fillId="0" borderId="0" xfId="0" applyNumberFormat="1">
      <alignment horizontal="center" vertical="center"/>
    </xf>
    <xf numFmtId="0" fontId="0" fillId="0" borderId="0" xfId="0" applyAlignment="1">
      <alignment horizontal="right" indent="2"/>
    </xf>
    <xf numFmtId="0" fontId="0" fillId="0" borderId="0" xfId="0" applyAlignment="1">
      <alignment horizontal="left" vertical="center"/>
    </xf>
    <xf numFmtId="0" fontId="7" fillId="0" borderId="0" xfId="0" applyFont="1" applyAlignment="1">
      <alignment vertical="center"/>
    </xf>
    <xf numFmtId="0" fontId="7" fillId="0" borderId="0" xfId="2">
      <alignment horizontal="left" vertical="center" indent="2"/>
    </xf>
    <xf numFmtId="0" fontId="0" fillId="0" borderId="0" xfId="0" pivotButton="1" applyAlignment="1">
      <alignment horizontal="center" vertical="center"/>
    </xf>
    <xf numFmtId="1" fontId="6" fillId="0" borderId="0" xfId="0" applyNumberFormat="1"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7" borderId="0" xfId="0" applyFont="1" applyFill="1" applyAlignment="1">
      <alignment horizontal="centerContinuous" vertical="center"/>
    </xf>
    <xf numFmtId="0" fontId="6" fillId="8" borderId="0" xfId="0" applyFont="1" applyFill="1" applyAlignment="1">
      <alignment horizontal="centerContinuous" vertical="center"/>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6" fillId="6" borderId="0" xfId="0" applyNumberFormat="1" applyFont="1" applyFill="1" applyAlignment="1">
      <alignment horizontal="center" vertical="center"/>
    </xf>
    <xf numFmtId="0" fontId="6" fillId="0" borderId="0" xfId="0" applyNumberFormat="1" applyFont="1" applyFill="1" applyAlignment="1">
      <alignment horizontal="center" vertical="center"/>
    </xf>
    <xf numFmtId="0" fontId="8" fillId="0" borderId="0" xfId="1" applyFont="1" applyFill="1" applyAlignment="1">
      <alignment horizontal="center" vertical="center"/>
    </xf>
    <xf numFmtId="1" fontId="6" fillId="6" borderId="0" xfId="0" applyNumberFormat="1" applyFont="1" applyFill="1" applyAlignment="1">
      <alignment horizontal="center" vertical="center"/>
    </xf>
    <xf numFmtId="0" fontId="6" fillId="5"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vertical="center"/>
    </xf>
    <xf numFmtId="49" fontId="6" fillId="2" borderId="0" xfId="0" applyNumberFormat="1" applyFont="1" applyFill="1" applyAlignment="1">
      <alignment horizontal="center" vertical="center"/>
    </xf>
    <xf numFmtId="0" fontId="6" fillId="5" borderId="0" xfId="0" applyFont="1" applyFill="1" applyAlignment="1">
      <alignment horizontal="center" vertical="center"/>
    </xf>
    <xf numFmtId="0" fontId="6" fillId="0" borderId="0" xfId="0" applyFont="1" applyAlignment="1">
      <alignment horizontal="center" vertical="center"/>
    </xf>
    <xf numFmtId="49" fontId="6" fillId="0" borderId="0" xfId="0" applyNumberFormat="1" applyFont="1" applyFill="1" applyAlignment="1">
      <alignment horizontal="center" vertical="center"/>
    </xf>
    <xf numFmtId="0" fontId="6" fillId="4" borderId="0" xfId="0" applyNumberFormat="1" applyFont="1" applyFill="1" applyAlignment="1">
      <alignment horizontal="center" vertical="center"/>
    </xf>
    <xf numFmtId="0" fontId="6" fillId="2" borderId="0" xfId="0" applyNumberFormat="1" applyFont="1" applyFill="1" applyAlignment="1">
      <alignment horizontal="center" vertical="center"/>
    </xf>
    <xf numFmtId="0" fontId="6" fillId="2" borderId="0" xfId="0" applyNumberFormat="1" applyFont="1" applyFill="1" applyAlignment="1">
      <alignment vertical="center"/>
    </xf>
    <xf numFmtId="0" fontId="6" fillId="2" borderId="0" xfId="0" applyFont="1" applyFill="1" applyAlignment="1">
      <alignment horizontal="center" vertical="center" wrapText="1"/>
    </xf>
    <xf numFmtId="0" fontId="6" fillId="5" borderId="0" xfId="0" applyNumberFormat="1" applyFont="1" applyFill="1" applyAlignment="1">
      <alignment horizontal="center" vertical="center"/>
    </xf>
    <xf numFmtId="0" fontId="6" fillId="0" borderId="0" xfId="0" applyFont="1" applyFill="1" applyBorder="1" applyAlignment="1">
      <alignment horizontal="center" vertical="center"/>
    </xf>
    <xf numFmtId="0" fontId="6" fillId="4" borderId="0" xfId="0" applyFont="1" applyFill="1" applyAlignment="1">
      <alignment vertical="center"/>
    </xf>
    <xf numFmtId="0" fontId="6" fillId="4" borderId="0" xfId="0" applyFont="1" applyFill="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horizontal="center" vertical="center" wrapText="1"/>
    </xf>
    <xf numFmtId="0" fontId="8" fillId="0" borderId="0" xfId="1" applyFont="1" applyAlignment="1">
      <alignment horizontal="center" vertical="center"/>
    </xf>
    <xf numFmtId="0" fontId="6" fillId="3" borderId="0" xfId="0" applyFont="1" applyFill="1" applyAlignment="1">
      <alignment horizontal="center" vertical="center"/>
    </xf>
    <xf numFmtId="0" fontId="6" fillId="0" borderId="0" xfId="0" applyFont="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0" xfId="1" applyFill="1" applyAlignment="1">
      <alignment horizontal="center" vertical="center"/>
    </xf>
    <xf numFmtId="0" fontId="6" fillId="0" borderId="0" xfId="0" applyFont="1" applyFill="1" applyAlignment="1">
      <alignment horizontal="left" vertical="center" wrapText="1" indent="1"/>
    </xf>
    <xf numFmtId="1" fontId="6" fillId="0" borderId="0" xfId="0" applyNumberFormat="1" applyFont="1" applyFill="1" applyAlignment="1">
      <alignment horizontal="left" vertical="center"/>
    </xf>
    <xf numFmtId="0" fontId="6" fillId="5" borderId="0" xfId="0" applyFont="1" applyFill="1" applyAlignment="1">
      <alignment horizontal="left" vertical="center" wrapText="1" indent="1"/>
    </xf>
    <xf numFmtId="0" fontId="13" fillId="0" borderId="0" xfId="0" applyFont="1" applyAlignment="1">
      <alignment horizontal="left" vertical="center" wrapText="1" indent="2"/>
    </xf>
    <xf numFmtId="1"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0" xfId="0" applyAlignment="1">
      <alignment horizontal="left" vertical="center" indent="2"/>
    </xf>
    <xf numFmtId="10" fontId="0" fillId="0" borderId="0" xfId="0" applyNumberFormat="1">
      <alignment horizontal="center" vertical="center"/>
    </xf>
    <xf numFmtId="0" fontId="11" fillId="0" borderId="0" xfId="4" applyAlignment="1">
      <alignment vertical="center"/>
    </xf>
    <xf numFmtId="164" fontId="0" fillId="0" borderId="0" xfId="0" applyNumberFormat="1">
      <alignment horizontal="center" vertical="center"/>
    </xf>
    <xf numFmtId="0" fontId="0" fillId="0" borderId="0" xfId="0" pivotButton="1" applyAlignment="1">
      <alignment horizontal="left" vertical="center" indent="1"/>
    </xf>
    <xf numFmtId="0" fontId="0" fillId="0" borderId="0" xfId="0" applyAlignment="1">
      <alignment horizontal="left" vertical="center" indent="1"/>
    </xf>
    <xf numFmtId="0" fontId="11" fillId="0" borderId="0" xfId="4" applyAlignment="1">
      <alignment horizontal="left" vertical="center"/>
    </xf>
    <xf numFmtId="0" fontId="11" fillId="0" borderId="0" xfId="4" applyAlignment="1">
      <alignment horizontal="center" vertical="center"/>
    </xf>
    <xf numFmtId="0" fontId="6" fillId="0" borderId="0" xfId="0" applyFont="1" applyFill="1" applyAlignment="1">
      <alignment horizontal="left" vertical="center" indent="1"/>
    </xf>
    <xf numFmtId="0" fontId="6" fillId="5" borderId="0" xfId="0" applyFont="1" applyFill="1" applyAlignment="1">
      <alignment horizontal="left" vertical="center" indent="1"/>
    </xf>
    <xf numFmtId="0" fontId="6" fillId="2" borderId="0" xfId="0" applyFont="1" applyFill="1" applyAlignment="1">
      <alignment horizontal="left" vertical="center" indent="1"/>
    </xf>
    <xf numFmtId="0" fontId="6" fillId="0" borderId="0" xfId="0" applyFont="1" applyAlignment="1">
      <alignment horizontal="left" vertical="center" indent="1"/>
    </xf>
    <xf numFmtId="1" fontId="6" fillId="0" borderId="0" xfId="0" applyNumberFormat="1" applyFont="1" applyFill="1" applyAlignment="1">
      <alignment horizontal="left" vertical="center" indent="1"/>
    </xf>
    <xf numFmtId="0" fontId="6" fillId="4" borderId="0" xfId="0" applyFont="1" applyFill="1" applyAlignment="1">
      <alignment horizontal="left" vertical="center" indent="1"/>
    </xf>
    <xf numFmtId="0" fontId="8" fillId="0" borderId="0" xfId="1" applyFill="1" applyAlignment="1">
      <alignment horizontal="left" vertical="center" wrapText="1" indent="1"/>
    </xf>
    <xf numFmtId="0" fontId="8" fillId="0" borderId="0" xfId="1" applyFont="1" applyFill="1" applyAlignment="1">
      <alignment horizontal="left" vertical="center" wrapText="1" indent="1"/>
    </xf>
    <xf numFmtId="0" fontId="8" fillId="0" borderId="0" xfId="1" applyAlignment="1">
      <alignment horizontal="left" vertical="center" wrapText="1" indent="1"/>
    </xf>
    <xf numFmtId="0" fontId="8" fillId="0" borderId="0" xfId="1" applyAlignment="1">
      <alignment horizontal="left" vertical="center" indent="1"/>
    </xf>
    <xf numFmtId="0" fontId="10" fillId="0" borderId="0" xfId="0" applyFont="1" applyAlignment="1">
      <alignment horizontal="left" vertical="center" indent="1"/>
    </xf>
    <xf numFmtId="0" fontId="6" fillId="0" borderId="0" xfId="0" applyFont="1" applyFill="1" applyAlignment="1">
      <alignment horizontal="left" wrapText="1" indent="1"/>
    </xf>
    <xf numFmtId="0" fontId="5" fillId="0" borderId="0" xfId="0" applyFont="1" applyAlignment="1">
      <alignment horizontal="left" vertical="center" wrapText="1" indent="1"/>
    </xf>
    <xf numFmtId="0" fontId="0" fillId="0" borderId="0" xfId="0" applyAlignment="1">
      <alignment horizontal="right" vertical="center" indent="1"/>
    </xf>
    <xf numFmtId="0" fontId="6" fillId="0" borderId="0" xfId="2" applyFont="1" applyAlignment="1">
      <alignment horizontal="left" vertical="center" indent="1"/>
    </xf>
    <xf numFmtId="165" fontId="6" fillId="0" borderId="0" xfId="3" applyNumberFormat="1" applyFont="1" applyFill="1" applyAlignment="1">
      <alignment vertical="center" wrapText="1"/>
    </xf>
    <xf numFmtId="165" fontId="6" fillId="0" borderId="0" xfId="3" applyNumberFormat="1" applyFont="1" applyFill="1" applyAlignment="1">
      <alignment vertical="center"/>
    </xf>
    <xf numFmtId="0" fontId="14" fillId="0" borderId="0" xfId="0" applyFont="1">
      <alignment horizontal="center" vertical="center"/>
    </xf>
    <xf numFmtId="0" fontId="14" fillId="0" borderId="0" xfId="0" pivotButton="1" applyFont="1">
      <alignment horizontal="center" vertical="center"/>
    </xf>
    <xf numFmtId="0" fontId="14" fillId="0" borderId="0" xfId="0" applyNumberFormat="1" applyFont="1">
      <alignment horizontal="center" vertical="center"/>
    </xf>
    <xf numFmtId="0" fontId="14" fillId="0" borderId="0" xfId="0" applyFont="1" applyFill="1" applyAlignment="1">
      <alignment horizontal="left" vertical="center" indent="1"/>
    </xf>
    <xf numFmtId="0" fontId="15" fillId="0" borderId="0" xfId="0" applyNumberFormat="1" applyFont="1" applyFill="1" applyBorder="1" applyAlignment="1" applyProtection="1">
      <alignment horizontal="center" vertical="center"/>
    </xf>
    <xf numFmtId="3" fontId="15" fillId="0" borderId="0" xfId="0" applyNumberFormat="1" applyFont="1" applyFill="1" applyBorder="1" applyAlignment="1" applyProtection="1">
      <alignment horizontal="center" vertical="center"/>
    </xf>
    <xf numFmtId="166"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left" vertical="center" indent="1"/>
    </xf>
    <xf numFmtId="164" fontId="15" fillId="0" borderId="0" xfId="0" applyNumberFormat="1" applyFont="1" applyFill="1" applyBorder="1" applyAlignment="1" applyProtection="1">
      <alignment horizontal="center" vertical="center"/>
    </xf>
    <xf numFmtId="0" fontId="15" fillId="0" borderId="0" xfId="0" pivotButton="1"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indent="2"/>
    </xf>
    <xf numFmtId="0" fontId="15" fillId="0" borderId="0" xfId="0" applyFont="1" applyAlignment="1">
      <alignment horizontal="left" vertical="center" indent="1"/>
    </xf>
    <xf numFmtId="165" fontId="6" fillId="0" borderId="0" xfId="0" applyNumberFormat="1" applyFont="1" applyFill="1" applyAlignment="1">
      <alignment horizontal="center" vertical="center"/>
    </xf>
    <xf numFmtId="165" fontId="6" fillId="0" borderId="0" xfId="0" applyNumberFormat="1" applyFont="1" applyFill="1" applyAlignment="1">
      <alignment horizontal="left" vertical="center"/>
    </xf>
    <xf numFmtId="165" fontId="6" fillId="0" borderId="0" xfId="0" applyNumberFormat="1" applyFont="1" applyAlignment="1">
      <alignment horizontal="left" vertical="center"/>
    </xf>
    <xf numFmtId="165" fontId="6" fillId="0" borderId="0" xfId="0" applyNumberFormat="1" applyFont="1" applyAlignment="1">
      <alignment horizontal="center" vertical="center"/>
    </xf>
    <xf numFmtId="165" fontId="6" fillId="0" borderId="0" xfId="0" applyNumberFormat="1" applyFont="1" applyFill="1" applyAlignment="1">
      <alignment horizontal="left" vertical="center" indent="1"/>
    </xf>
    <xf numFmtId="165" fontId="6" fillId="0" borderId="0" xfId="0" applyNumberFormat="1" applyFont="1" applyFill="1" applyBorder="1" applyAlignment="1" applyProtection="1">
      <alignment horizontal="center" vertical="center"/>
    </xf>
    <xf numFmtId="165" fontId="6" fillId="0" borderId="0" xfId="0" applyNumberFormat="1" applyFont="1" applyFill="1" applyAlignment="1">
      <alignment horizontal="center" vertical="center" wrapText="1"/>
    </xf>
    <xf numFmtId="0" fontId="8" fillId="5" borderId="0" xfId="1" applyFill="1" applyAlignment="1">
      <alignment horizontal="center" vertical="center"/>
    </xf>
  </cellXfs>
  <cellStyles count="5">
    <cellStyle name="Einzug Links 2Pt" xfId="2"/>
    <cellStyle name="Komma" xfId="3" builtinId="3"/>
    <cellStyle name="Link" xfId="1" builtinId="8" customBuiltin="1"/>
    <cellStyle name="Standard" xfId="0" builtinId="0" customBuiltin="1"/>
    <cellStyle name="Überschrift" xfId="4" builtinId="15"/>
  </cellStyles>
  <dxfs count="1352">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alignment horizontal="center" readingOrder="0"/>
    </dxf>
    <dxf>
      <alignment horizontal="left" indent="2" readingOrder="0"/>
    </dxf>
    <dxf>
      <alignment horizontal="left" indent="2"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alignment horizontal="center" readingOrder="0"/>
    </dxf>
    <dxf>
      <alignment horizontal="left" indent="2" readingOrder="0"/>
    </dxf>
    <dxf>
      <alignment horizontal="left" indent="2"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alignment horizontal="center" readingOrder="0"/>
    </dxf>
    <dxf>
      <alignment horizontal="left" indent="2" readingOrder="0"/>
    </dxf>
    <dxf>
      <alignment horizontal="left" indent="2" readingOrder="0"/>
    </dxf>
    <dxf>
      <alignment horizontal="center" readingOrder="0"/>
    </dxf>
    <dxf>
      <alignment horizontal="center" readingOrder="0"/>
    </dxf>
    <dxf>
      <alignment horizontal="center" readingOrder="0"/>
    </dxf>
    <dxf>
      <alignment horizontal="center" readingOrder="0"/>
    </dxf>
    <dxf>
      <alignment indent="1" readingOrder="0"/>
    </dxf>
    <dxf>
      <alignment inden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alignment horizontal="center" readingOrder="0"/>
    </dxf>
    <dxf>
      <alignment horizontal="center" readingOrder="0"/>
    </dxf>
    <dxf>
      <alignment horizontal="left" indent="2" readingOrder="0"/>
    </dxf>
    <dxf>
      <alignment horizontal="left" indent="2" readingOrder="0"/>
    </dxf>
    <dxf>
      <alignment horizontal="center" readingOrder="0"/>
    </dxf>
    <dxf>
      <alignment horizontal="center" readingOrder="0"/>
    </dxf>
    <dxf>
      <alignment horizontal="center" readingOrder="0"/>
    </dxf>
    <dxf>
      <alignment indent="1" readingOrder="0"/>
    </dxf>
    <dxf>
      <alignment indent="1" readingOrder="0"/>
    </dxf>
    <dxf>
      <alignment indent="2" readingOrder="0"/>
    </dxf>
    <dxf>
      <numFmt numFmtId="14" formatCode="0.00%"/>
    </dxf>
    <dxf>
      <numFmt numFmtId="164" formatCode="0.0%"/>
    </dxf>
    <dxf>
      <numFmt numFmtId="14" formatCode="0.00%"/>
    </dxf>
    <dxf>
      <numFmt numFmtId="164" formatCode="0.0%"/>
    </dxf>
    <dxf>
      <alignment horizontal="left" indent="1" readingOrder="0"/>
    </dxf>
    <dxf>
      <alignment horizontal="left" indent="1" readingOrder="0"/>
    </dxf>
    <dxf>
      <alignment horizontal="left" indent="1" readingOrder="0"/>
    </dxf>
    <dxf>
      <alignment indent="1" readingOrder="0"/>
    </dxf>
    <dxf>
      <numFmt numFmtId="14" formatCode="0.00%"/>
    </dxf>
    <dxf>
      <numFmt numFmtId="164" formatCode="0.0%"/>
    </dxf>
    <dxf>
      <alignment indent="1" readingOrder="0"/>
    </dxf>
    <dxf>
      <alignment indent="1" readingOrder="0"/>
    </dxf>
    <dxf>
      <alignment indent="1" readingOrder="0"/>
    </dxf>
    <dxf>
      <alignment indent="2" readingOrder="0"/>
    </dxf>
    <dxf>
      <numFmt numFmtId="14" formatCode="0.00%"/>
    </dxf>
    <dxf>
      <numFmt numFmtId="164" formatCode="0.0%"/>
    </dxf>
    <dxf>
      <alignment indent="1" readingOrder="0"/>
    </dxf>
    <dxf>
      <alignment indent="1" readingOrder="0"/>
    </dxf>
    <dxf>
      <alignment indent="1" readingOrder="0"/>
    </dxf>
    <dxf>
      <alignment indent="2" readingOrder="0"/>
    </dxf>
    <dxf>
      <numFmt numFmtId="14" formatCode="0.00%"/>
    </dxf>
    <dxf>
      <numFmt numFmtId="164" formatCode="0.0%"/>
    </dxf>
    <dxf>
      <alignment indent="1" readingOrder="0"/>
    </dxf>
    <dxf>
      <alignment indent="1" readingOrder="0"/>
    </dxf>
    <dxf>
      <alignment horizontal="left" indent="1"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ill>
        <patternFill>
          <bgColor auto="1"/>
        </patternFill>
      </fill>
    </dxf>
    <dxf>
      <fill>
        <patternFill>
          <bgColor auto="1"/>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left" indent="1" readingOrder="0"/>
    </dxf>
    <dxf>
      <alignment indent="2" readingOrder="0"/>
    </dxf>
    <dxf>
      <alignment indent="2" readingOrder="0"/>
    </dxf>
    <dxf>
      <numFmt numFmtId="14" formatCode="0.00%"/>
    </dxf>
    <dxf>
      <alignment horizontal="center" readingOrder="0"/>
    </dxf>
    <dxf>
      <alignment horizontal="center" readingOrder="0"/>
    </dxf>
    <dxf>
      <alignment horizontal="right" indent="2" readingOrder="0"/>
    </dxf>
    <dxf>
      <alignment horizontal="right" indent="2" readingOrder="0"/>
    </dxf>
    <dxf>
      <alignment horizontal="right" indent="2" readingOrder="0"/>
    </dxf>
    <dxf>
      <alignment horizontal="center" indent="0" readingOrder="0"/>
    </dxf>
    <dxf>
      <alignment horizontal="center" indent="0" readingOrder="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left" vertical="center" textRotation="0" wrapText="0" indent="2"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left" vertical="center" textRotation="0" wrapText="0" indent="2" justifyLastLine="0" shrinkToFit="0" readingOrder="0"/>
      <border diagonalUp="0" diagonalDown="0" outline="0">
        <left/>
        <right/>
        <top/>
        <bottom/>
      </border>
      <protection locked="1" hidden="0"/>
    </dxf>
    <dxf>
      <alignment indent="1" readingOrder="0"/>
    </dxf>
    <dxf>
      <alignment indent="1" readingOrder="0"/>
    </dxf>
    <dxf>
      <numFmt numFmtId="14" formatCode="0.00%"/>
    </dxf>
    <dxf>
      <numFmt numFmtId="164" formatCode="0.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indent="0" readingOrder="0"/>
    </dxf>
    <dxf>
      <alignment horizontal="center" indent="0" readingOrder="0"/>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horizontal="center" readingOrder="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alignment indent="1" readingOrder="0"/>
    </dxf>
    <dxf>
      <alignment indent="1" readingOrder="0"/>
    </dxf>
    <dxf>
      <numFmt numFmtId="3" formatCode="#,##0"/>
    </dxf>
    <dxf>
      <numFmt numFmtId="166" formatCode="0.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alignment horizontal="left"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alignment horizontal="center" readingOrder="0"/>
    </dxf>
    <dxf>
      <alignment horizontal="center" readingOrder="0"/>
    </dxf>
    <dxf>
      <alignment horizontal="center" readingOrder="0"/>
    </dxf>
    <dxf>
      <alignment horizontal="left" indent="2" readingOrder="0"/>
    </dxf>
    <dxf>
      <alignment horizontal="left" indent="2" readingOrder="0"/>
    </dxf>
    <dxf>
      <alignment horizontal="center" readingOrder="0"/>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left" indent="2" readingOrder="0"/>
    </dxf>
    <dxf>
      <alignment horizontal="left" indent="2" readingOrder="0"/>
    </dxf>
    <dxf>
      <alignment horizontal="center" readingOrder="0"/>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indent="1" readingOrder="0"/>
    </dxf>
    <dxf>
      <alignment indent="1" readingOrder="0"/>
    </dxf>
    <dxf>
      <alignment horizontal="center" readingOrder="0"/>
    </dxf>
    <dxf>
      <alignment horizontal="center" readingOrder="0"/>
    </dxf>
    <dxf>
      <alignment horizontal="center" readingOrder="0"/>
    </dxf>
    <dxf>
      <alignment horizontal="center" readingOrder="0"/>
    </dxf>
    <dxf>
      <alignment horizontal="left" indent="2" readingOrder="0"/>
    </dxf>
    <dxf>
      <alignment horizontal="left" indent="2" readingOrder="0"/>
    </dxf>
    <dxf>
      <alignment horizontal="center" readingOrder="0"/>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indent="1" readingOrder="0"/>
    </dxf>
    <dxf>
      <alignment indent="1" readingOrder="0"/>
    </dxf>
    <dxf>
      <alignment horizontal="center" readingOrder="0"/>
    </dxf>
    <dxf>
      <alignment horizontal="center" readingOrder="0"/>
    </dxf>
    <dxf>
      <alignment horizontal="center" readingOrder="0"/>
    </dxf>
    <dxf>
      <alignment horizontal="left" indent="2" readingOrder="0"/>
    </dxf>
    <dxf>
      <alignment horizontal="left" indent="2"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b val="0"/>
        <i val="0"/>
        <strike val="0"/>
        <condense val="0"/>
        <extend val="0"/>
        <outline val="0"/>
        <shadow val="0"/>
        <u val="none"/>
        <vertAlign val="baseline"/>
        <sz val="11"/>
        <color rgb="FF000000"/>
        <name val="Arial"/>
        <scheme val="none"/>
      </font>
      <alignment horizontal="left" vertical="center" textRotation="0" wrapText="0" indent="1" justifyLastLine="0" shrinkToFit="0" readingOrder="0"/>
    </dxf>
    <dxf>
      <alignment horizontal="left" indent="1" readingOrder="0"/>
    </dxf>
    <dxf>
      <alignment horizontal="left" indent="1" readingOrder="0"/>
    </dxf>
    <dxf>
      <alignment horizontal="left" indent="1" readingOrder="0"/>
    </dxf>
    <dxf>
      <numFmt numFmtId="164" formatCode="0.0%"/>
    </dxf>
    <dxf>
      <numFmt numFmtId="14" formatCode="0.00%"/>
    </dxf>
    <dxf>
      <numFmt numFmtId="164" formatCode="0.0%"/>
    </dxf>
    <dxf>
      <numFmt numFmtId="14" formatCode="0.00%"/>
    </dxf>
    <dxf>
      <alignment indent="2" readingOrder="0"/>
    </dxf>
    <dxf>
      <alignment indent="1" readingOrder="0"/>
    </dxf>
    <dxf>
      <numFmt numFmtId="164" formatCode="0.0%"/>
    </dxf>
    <dxf>
      <numFmt numFmtId="14" formatCode="0.00%"/>
    </dxf>
    <dxf>
      <alignment indent="1" readingOrder="0"/>
    </dxf>
    <dxf>
      <alignment indent="1" readingOrder="0"/>
    </dxf>
    <dxf>
      <alignment indent="1" readingOrder="0"/>
    </dxf>
    <dxf>
      <alignment indent="1" readingOrder="0"/>
    </dxf>
    <dxf>
      <alignment indent="1" readingOrder="0"/>
    </dxf>
    <dxf>
      <alignment indent="1" readingOrder="0"/>
    </dxf>
    <dxf>
      <numFmt numFmtId="164" formatCode="0.0%"/>
    </dxf>
    <dxf>
      <numFmt numFmtId="14" formatCode="0.00%"/>
    </dxf>
    <dxf>
      <alignment indent="2" readingOrder="0"/>
    </dxf>
    <dxf>
      <alignment indent="1" readingOrder="0"/>
    </dxf>
    <dxf>
      <alignment indent="1" readingOrder="0"/>
    </dxf>
    <dxf>
      <numFmt numFmtId="164" formatCode="0.0%"/>
    </dxf>
    <dxf>
      <numFmt numFmtId="14" formatCode="0.00%"/>
    </dxf>
    <dxf>
      <alignment indent="2" readingOrder="0"/>
    </dxf>
    <dxf>
      <alignment horizontal="left" indent="1"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ill>
        <patternFill>
          <bgColor auto="1"/>
        </patternFill>
      </fill>
    </dxf>
    <dxf>
      <fill>
        <patternFill>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left" indent="1" readingOrder="0"/>
    </dxf>
    <dxf>
      <numFmt numFmtId="14" formatCode="0.00%"/>
    </dxf>
    <dxf>
      <alignment indent="2" readingOrder="0"/>
    </dxf>
    <dxf>
      <alignment indent="2" readingOrder="0"/>
    </dxf>
    <dxf>
      <numFmt numFmtId="164" formatCode="0.0%"/>
    </dxf>
    <dxf>
      <numFmt numFmtId="14" formatCode="0.00%"/>
    </dxf>
    <dxf>
      <alignment indent="1" readingOrder="0"/>
    </dxf>
    <dxf>
      <alignment indent="1" readingOrder="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left" vertical="center" textRotation="0" wrapText="0" indent="2"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left" vertical="center" textRotation="0" wrapText="0" indent="2"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alignment horizontal="center" indent="0" readingOrder="0"/>
    </dxf>
    <dxf>
      <alignment horizontal="center" indent="0" readingOrder="0"/>
    </dxf>
    <dxf>
      <alignment horizontal="right" indent="2" readingOrder="0"/>
    </dxf>
    <dxf>
      <alignment horizontal="right" indent="2" readingOrder="0"/>
    </dxf>
    <dxf>
      <alignment horizontal="right" indent="2" readingOrder="0"/>
    </dxf>
    <dxf>
      <alignment horizontal="center" readingOrder="0"/>
    </dxf>
    <dxf>
      <alignment horizontal="center" readingOrder="0"/>
    </dxf>
    <dxf>
      <numFmt numFmtId="166" formatCode="0.0"/>
    </dxf>
    <dxf>
      <numFmt numFmtId="3" formatCode="#,##0"/>
    </dxf>
    <dxf>
      <alignment indent="1" readingOrder="0"/>
    </dxf>
    <dxf>
      <alignment indent="1" readingOrder="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alignment horizontal="center" readingOrder="0"/>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horizontal="center" indent="0" readingOrder="0"/>
    </dxf>
    <dxf>
      <alignment horizontal="center" indent="0"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ill>
        <patternFill>
          <bgColor theme="9" tint="0.59996337778862885"/>
        </patternFill>
      </fill>
    </dxf>
    <dxf>
      <fill>
        <patternFill>
          <bgColor theme="7" tint="0.79998168889431442"/>
        </patternFill>
      </fill>
    </dxf>
    <dxf>
      <font>
        <strike val="0"/>
        <outline val="0"/>
        <shadow val="0"/>
        <u val="none"/>
        <vertAlign val="baseline"/>
        <sz val="11"/>
        <name val="Arial"/>
        <scheme val="none"/>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1"/>
        <color rgb="FF000000"/>
        <name val="Arial"/>
        <scheme val="none"/>
      </font>
      <fill>
        <patternFill patternType="none">
          <fgColor indexed="64"/>
          <bgColor auto="1"/>
        </patternFill>
      </fill>
      <alignment horizontal="left" vertical="center" textRotation="0" wrapText="0" indent="1" justifyLastLine="0" shrinkToFit="0" readingOrder="0"/>
    </dxf>
    <dxf>
      <font>
        <strike val="0"/>
        <outline val="0"/>
        <shadow val="0"/>
        <vertAlign val="baseline"/>
        <sz val="11"/>
      </font>
      <fill>
        <patternFill patternType="none">
          <fgColor indexed="64"/>
          <bgColor auto="1"/>
        </patternFill>
      </fill>
      <alignment horizontal="center" vertical="center" textRotation="0" indent="0" justifyLastLine="0" shrinkToFit="0" readingOrder="0"/>
    </dxf>
    <dxf>
      <font>
        <strike val="0"/>
        <outline val="0"/>
        <shadow val="0"/>
        <vertAlign val="baseline"/>
        <sz val="11"/>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left" vertical="center" textRotation="0" wrapText="1" indent="1" justifyLastLine="0" shrinkToFit="0" readingOrder="0"/>
    </dxf>
    <dxf>
      <font>
        <strike val="0"/>
        <outline val="0"/>
        <shadow val="0"/>
        <vertAlign val="baseline"/>
        <sz val="11"/>
      </font>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strike val="0"/>
        <outline val="0"/>
        <shadow val="0"/>
        <vertAlign val="baseline"/>
        <sz val="1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center" vertical="center" textRotation="0" indent="0" justifyLastLine="0" shrinkToFit="0" readingOrder="0"/>
    </dxf>
    <dxf>
      <font>
        <strike val="0"/>
        <outline val="0"/>
        <shadow val="0"/>
        <vertAlign val="baseline"/>
        <sz val="11"/>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auto="1"/>
        </patternFill>
      </fill>
      <alignment horizontal="left" vertical="center" textRotation="0" wrapText="0" indent="1" justifyLastLine="0" shrinkToFit="0" readingOrder="0"/>
    </dxf>
    <dxf>
      <font>
        <strike val="0"/>
        <outline val="0"/>
        <shadow val="0"/>
        <vertAlign val="baseline"/>
        <sz val="11"/>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rgb="FF000000"/>
        <name val="Arial"/>
        <scheme val="none"/>
      </font>
      <alignment horizontal="center" vertical="center" textRotation="0" wrapText="0" indent="0" justifyLastLine="0" shrinkToFit="0" readingOrder="0"/>
    </dxf>
    <dxf>
      <font>
        <strike val="0"/>
        <outline val="0"/>
        <shadow val="0"/>
        <u val="none"/>
        <vertAlign val="baseline"/>
        <sz val="11"/>
        <color rgb="FF000000"/>
        <name val="Arial"/>
        <scheme val="none"/>
      </font>
      <alignment horizontal="center" vertical="center" textRotation="0" wrapText="0" indent="0" justifyLastLine="0" shrinkToFit="0" readingOrder="0"/>
    </dxf>
    <dxf>
      <font>
        <strike val="0"/>
        <outline val="0"/>
        <shadow val="0"/>
        <u val="none"/>
        <vertAlign val="baseline"/>
        <sz val="11"/>
        <color rgb="FF000000"/>
        <name val="Arial"/>
        <scheme val="none"/>
      </font>
      <alignment horizontal="center" vertical="center" textRotation="0" wrapText="0" indent="0" justifyLastLine="0" shrinkToFit="0" readingOrder="0"/>
    </dxf>
    <dxf>
      <font>
        <strike val="0"/>
        <outline val="0"/>
        <shadow val="0"/>
        <u val="none"/>
        <vertAlign val="baseline"/>
        <sz val="11"/>
        <color rgb="FF000000"/>
        <name val="Arial"/>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rgb="FF000000"/>
        <name val="Arial"/>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rgb="FF000000"/>
        <name val="Arial"/>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rgb="FF000000"/>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rgb="FF000000"/>
        <name val="Arial"/>
        <scheme val="none"/>
      </font>
      <alignment horizontal="center" vertical="center" textRotation="0" wrapText="0" indent="0" justifyLastLine="0" shrinkToFit="0" readingOrder="0"/>
    </dxf>
    <dxf>
      <font>
        <strike val="0"/>
        <outline val="0"/>
        <shadow val="0"/>
        <u val="none"/>
        <vertAlign val="baseline"/>
        <sz val="11"/>
        <color rgb="FF000000"/>
        <name val="Arial"/>
        <scheme val="none"/>
      </font>
      <fill>
        <patternFill patternType="solid">
          <fgColor indexed="64"/>
          <bgColor rgb="FFFFFF00"/>
        </patternFill>
      </fill>
      <alignment horizontal="center" vertical="center" textRotation="0" wrapText="0" indent="0" justifyLastLine="0" shrinkToFit="0" readingOrder="0"/>
    </dxf>
    <dxf>
      <font>
        <strike val="0"/>
        <outline val="0"/>
        <shadow val="0"/>
        <u val="none"/>
        <vertAlign val="baseline"/>
        <sz val="11"/>
        <color rgb="FF000000"/>
        <name val="Arial"/>
        <scheme val="none"/>
      </font>
      <fill>
        <patternFill patternType="solid">
          <fgColor indexed="64"/>
          <bgColor rgb="FFFFFF00"/>
        </patternFill>
      </fill>
      <alignment horizontal="center" vertical="center" textRotation="0" wrapText="0" indent="0" justifyLastLine="0" shrinkToFit="0" readingOrder="0"/>
    </dxf>
    <dxf>
      <font>
        <strike val="0"/>
        <outline val="0"/>
        <shadow val="0"/>
        <u val="none"/>
        <vertAlign val="baseline"/>
        <sz val="11"/>
        <color rgb="FF000000"/>
        <name val="Arial"/>
        <scheme val="none"/>
      </font>
      <fill>
        <patternFill patternType="solid">
          <fgColor indexed="64"/>
          <bgColor rgb="FFFFFF00"/>
        </patternFill>
      </fill>
      <alignment horizontal="center" vertical="center" textRotation="0" wrapText="0" indent="0" justifyLastLine="0" shrinkToFit="0" readingOrder="0"/>
    </dxf>
    <dxf>
      <font>
        <strike val="0"/>
        <outline val="0"/>
        <shadow val="0"/>
        <u val="none"/>
        <vertAlign val="baseline"/>
        <sz val="11"/>
        <color rgb="FF000000"/>
        <name val="Arial"/>
        <scheme val="none"/>
      </font>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strike val="0"/>
        <outline val="0"/>
        <shadow val="0"/>
        <vertAlign val="baseline"/>
        <sz val="11"/>
      </font>
      <fill>
        <patternFill patternType="none">
          <fgColor indexed="64"/>
          <bgColor auto="1"/>
        </patternFill>
      </fill>
      <alignment horizontal="left" vertical="center" textRotation="0" indent="1" justifyLastLine="0" shrinkToFit="0" readingOrder="0"/>
    </dxf>
    <dxf>
      <font>
        <strike val="0"/>
        <outline val="0"/>
        <shadow val="0"/>
        <vertAlign val="baseline"/>
        <sz val="11"/>
      </font>
      <fill>
        <patternFill patternType="none">
          <fgColor indexed="64"/>
          <bgColor auto="1"/>
        </patternFill>
      </fill>
      <alignment horizontal="left" vertical="center" textRotation="0" indent="1"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strike val="0"/>
        <outline val="0"/>
        <shadow val="0"/>
        <vertAlign val="baseline"/>
        <sz val="11"/>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strike val="0"/>
        <outline val="0"/>
        <shadow val="0"/>
        <vertAlign val="baseline"/>
        <sz val="11"/>
      </font>
      <alignment horizontal="left" vertical="center" textRotation="0" wrapText="0" indent="1" justifyLastLine="0" shrinkToFit="0" readingOrder="0"/>
    </dxf>
    <dxf>
      <font>
        <strike val="0"/>
        <outline val="0"/>
        <shadow val="0"/>
        <vertAlign val="baseline"/>
        <sz val="11"/>
      </font>
      <alignment horizontal="center" vertical="center" textRotation="0" wrapText="0" indent="0" justifyLastLine="0" shrinkToFit="0" readingOrder="0"/>
    </dxf>
    <dxf>
      <font>
        <strike val="0"/>
        <outline val="0"/>
        <shadow val="0"/>
        <vertAlign val="baseline"/>
        <sz val="1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indexed="65"/>
        </patternFill>
      </fill>
      <alignment horizontal="left" vertical="center" textRotation="0" wrapText="0" indent="1" justifyLastLine="0" shrinkToFit="0" readingOrder="0"/>
    </dxf>
    <dxf>
      <font>
        <strike val="0"/>
        <outline val="0"/>
        <shadow val="0"/>
        <vertAlign val="baseline"/>
        <sz val="11"/>
      </font>
      <fill>
        <patternFill patternType="none">
          <fgColor indexed="64"/>
          <bgColor indexed="65"/>
        </patternFill>
      </fill>
      <alignment horizontal="left" vertical="center" textRotation="0" wrapText="0" indent="1"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strike val="0"/>
        <outline val="0"/>
        <shadow val="0"/>
        <vertAlign val="baseline"/>
        <sz val="1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numFmt numFmtId="0" formatCode="General"/>
      <fill>
        <patternFill patternType="none">
          <fgColor indexed="64"/>
          <bgColor indexed="65"/>
        </patternFill>
      </fill>
      <alignment horizontal="left" vertical="center" textRotation="0" wrapText="0" indent="1"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strike val="0"/>
        <outline val="0"/>
        <shadow val="0"/>
        <vertAlign val="baseline"/>
        <sz val="11"/>
      </font>
      <numFmt numFmtId="30" formatCode="@"/>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strike val="0"/>
        <outline val="0"/>
        <shadow val="0"/>
        <vertAlign val="baseline"/>
        <sz val="11"/>
      </font>
      <alignment horizontal="left" vertical="center" textRotation="0" wrapText="0" indent="1" justifyLastLine="0" shrinkToFit="0" readingOrder="0"/>
    </dxf>
    <dxf>
      <font>
        <strike val="0"/>
        <outline val="0"/>
        <shadow val="0"/>
        <vertAlign val="baseline"/>
        <sz val="11"/>
      </font>
      <fill>
        <patternFill patternType="none">
          <fgColor indexed="64"/>
          <bgColor indexed="65"/>
        </patternFill>
      </fill>
      <alignment horizontal="left" vertical="center" textRotation="0" wrapText="0" indent="1" justifyLastLine="0" shrinkToFit="0" readingOrder="0"/>
    </dxf>
    <dxf>
      <font>
        <strike val="0"/>
        <outline val="0"/>
        <shadow val="0"/>
        <vertAlign val="baseline"/>
        <sz val="11"/>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left" vertical="center" textRotation="0" indent="1" justifyLastLine="0" shrinkToFit="0" readingOrder="0"/>
    </dxf>
    <dxf>
      <font>
        <strike val="0"/>
        <outline val="0"/>
        <shadow val="0"/>
        <vertAlign val="baseline"/>
        <sz val="11"/>
      </font>
      <numFmt numFmtId="1" formatCode="0"/>
      <fill>
        <patternFill patternType="none">
          <fgColor indexed="64"/>
          <bgColor auto="1"/>
        </patternFill>
      </fill>
      <alignment horizontal="center" vertical="center" textRotation="0" wrapText="0" indent="0" justifyLastLine="0" shrinkToFit="0" readingOrder="0"/>
    </dxf>
    <dxf>
      <numFmt numFmtId="165" formatCode="_-* #,##0_-;\-* #,##0_-;_-* &quot;-&quot;??_-;_-@_-"/>
    </dxf>
    <dxf>
      <border outline="0">
        <top style="thin">
          <color rgb="FF000000"/>
        </top>
      </border>
    </dxf>
    <dxf>
      <font>
        <strike val="0"/>
        <outline val="0"/>
        <shadow val="0"/>
        <vertAlign val="baseline"/>
        <sz val="11"/>
      </font>
      <fill>
        <patternFill patternType="none">
          <fgColor indexed="64"/>
          <bgColor auto="1"/>
        </patternFill>
      </fill>
      <alignment vertical="center" textRotation="0" indent="0" justifyLastLine="0" shrinkToFit="0" readingOrder="0"/>
    </dxf>
    <dxf>
      <border outline="0">
        <bottom style="thin">
          <color rgb="FF000000"/>
        </bottom>
      </border>
    </dxf>
    <dxf>
      <font>
        <b/>
        <strike val="0"/>
        <outline val="0"/>
        <shadow val="0"/>
        <u val="none"/>
        <vertAlign val="baseline"/>
        <sz val="11"/>
        <color rgb="FF000000"/>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strike val="0"/>
        <outline val="0"/>
        <shadow val="0"/>
        <vertAlign val="baseline"/>
        <sz val="11"/>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alignment horizontal="center" vertical="center" textRotation="0" wrapText="0" indent="0" justifyLastLine="0" shrinkToFit="0" readingOrder="0"/>
    </dxf>
    <dxf>
      <font>
        <strike val="0"/>
        <outline val="0"/>
        <shadow val="0"/>
        <u val="none"/>
        <vertAlign val="baseline"/>
        <sz val="11"/>
        <color rgb="FF00000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alignment horizontal="center" vertical="center" textRotation="0" wrapText="0" indent="0" justifyLastLine="0" shrinkToFit="0" readingOrder="0"/>
    </dxf>
    <dxf>
      <font>
        <strike val="0"/>
        <outline val="0"/>
        <shadow val="0"/>
        <u val="none"/>
        <vertAlign val="baseline"/>
        <sz val="11"/>
        <color rgb="FF00000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alignment horizontal="center" vertical="center" textRotation="0" wrapText="0" indent="0" justifyLastLine="0" shrinkToFit="0" readingOrder="0"/>
    </dxf>
    <dxf>
      <font>
        <strike val="0"/>
        <outline val="0"/>
        <shadow val="0"/>
        <u val="none"/>
        <vertAlign val="baseline"/>
        <sz val="11"/>
        <color rgb="FF00000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left" vertical="center" textRotation="0" wrapText="0" indent="1" justifyLastLine="0" shrinkToFit="0" readingOrder="0"/>
    </dxf>
    <dxf>
      <font>
        <strike val="0"/>
        <outline val="0"/>
        <shadow val="0"/>
        <vertAlign val="baseline"/>
        <sz val="11"/>
      </font>
      <fill>
        <patternFill patternType="none">
          <fgColor indexed="64"/>
          <bgColor auto="1"/>
        </patternFill>
      </fill>
      <alignment horizontal="left" vertical="center" textRotation="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left" vertical="center" textRotation="0" wrapText="0" indent="1" justifyLastLine="0" shrinkToFit="0" readingOrder="0"/>
    </dxf>
    <dxf>
      <font>
        <strike val="0"/>
        <outline val="0"/>
        <shadow val="0"/>
        <vertAlign val="baseline"/>
        <sz val="11"/>
      </font>
      <fill>
        <patternFill patternType="none">
          <fgColor indexed="64"/>
          <bgColor auto="1"/>
        </patternFill>
      </fill>
      <alignment horizontal="left" vertical="center" textRotation="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alignment horizontal="center" vertical="center" textRotation="0" wrapText="0" indent="0" justifyLastLine="0" shrinkToFit="0" readingOrder="0"/>
    </dxf>
    <dxf>
      <font>
        <strike val="0"/>
        <outline val="0"/>
        <shadow val="0"/>
        <vertAlign val="baseline"/>
        <sz val="11"/>
      </font>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alignment horizontal="center" vertical="center" textRotation="0" wrapText="0" indent="0" justifyLastLine="0" shrinkToFit="0" readingOrder="0"/>
    </dxf>
    <dxf>
      <font>
        <strike val="0"/>
        <outline val="0"/>
        <shadow val="0"/>
        <vertAlign val="baseline"/>
        <sz val="11"/>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numFmt numFmtId="0" formatCode="General"/>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alignment horizontal="left" vertical="center" textRotation="0" wrapText="0" indent="0" justifyLastLine="0" shrinkToFit="0" readingOrder="0"/>
    </dxf>
    <dxf>
      <font>
        <strike val="0"/>
        <outline val="0"/>
        <shadow val="0"/>
        <vertAlign val="baseline"/>
        <sz val="11"/>
      </font>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fill>
        <patternFill patternType="none">
          <fgColor indexed="64"/>
          <bgColor auto="1"/>
        </patternFill>
      </fill>
      <alignment horizontal="left" vertical="center" textRotation="0" indent="1" justifyLastLine="0" shrinkToFit="0" readingOrder="0"/>
    </dxf>
    <dxf>
      <font>
        <b val="0"/>
        <i val="0"/>
        <strike val="0"/>
        <condense val="0"/>
        <extend val="0"/>
        <outline val="0"/>
        <shadow val="0"/>
        <u val="none"/>
        <vertAlign val="baseline"/>
        <sz val="11"/>
        <color rgb="FF000000"/>
        <name val="Arial"/>
        <scheme val="none"/>
      </font>
      <numFmt numFmtId="165"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font>
      <numFmt numFmtId="1" formatCode="0"/>
      <fill>
        <patternFill patternType="none">
          <fgColor indexed="64"/>
          <bgColor auto="1"/>
        </patternFill>
      </fill>
      <alignment horizontal="center" vertical="center" textRotation="0" wrapText="0" indent="0" justifyLastLine="0" shrinkToFit="0" readingOrder="0"/>
    </dxf>
    <dxf>
      <numFmt numFmtId="165" formatCode="_-* #,##0_-;\-* #,##0_-;_-* &quot;-&quot;??_-;_-@_-"/>
    </dxf>
    <dxf>
      <border outline="0">
        <top style="thin">
          <color rgb="FF000000"/>
        </top>
      </border>
    </dxf>
    <dxf>
      <font>
        <strike val="0"/>
        <outline val="0"/>
        <shadow val="0"/>
        <vertAlign val="baseline"/>
        <sz val="11"/>
      </font>
      <fill>
        <patternFill patternType="none">
          <fgColor rgb="FF000000"/>
          <bgColor auto="1"/>
        </patternFill>
      </fill>
      <alignment vertical="center" textRotation="0" indent="0" justifyLastLine="0" shrinkToFit="0" readingOrder="0"/>
    </dxf>
    <dxf>
      <border outline="0">
        <bottom style="thin">
          <color rgb="FF000000"/>
        </bottom>
      </border>
    </dxf>
    <dxf>
      <font>
        <b/>
        <strike val="0"/>
        <outline val="0"/>
        <shadow val="0"/>
        <u val="none"/>
        <vertAlign val="baseline"/>
        <sz val="11"/>
        <color rgb="FF000000"/>
        <name val="Arial"/>
        <scheme val="none"/>
      </font>
      <fill>
        <patternFill patternType="none">
          <fgColor indexed="64"/>
          <bgColor auto="1"/>
        </patternFill>
      </fill>
      <alignment horizontal="center" vertical="center" textRotation="0" wrapText="1" indent="0" justifyLastLine="0" shrinkToFit="0" readingOrder="0"/>
    </dxf>
    <dxf>
      <font>
        <color theme="0"/>
      </font>
      <fill>
        <patternFill patternType="solid">
          <fgColor theme="8" tint="-0.499984740745262"/>
          <bgColor theme="8" tint="-0.499984740745262"/>
        </patternFill>
      </fill>
      <border>
        <horizontal style="thin">
          <color theme="8" tint="-0.499984740745262"/>
        </horizontal>
      </border>
    </dxf>
    <dxf>
      <font>
        <b/>
        <color theme="0"/>
      </font>
      <fill>
        <patternFill patternType="solid">
          <fgColor theme="8" tint="-0.499984740745262"/>
          <bgColor theme="8" tint="-0.499984740745262"/>
        </patternFill>
      </fill>
      <border>
        <horizontal style="thin">
          <color theme="8" tint="-0.499984740745262"/>
        </horizontal>
      </border>
    </dxf>
    <dxf>
      <font>
        <b/>
        <color theme="1"/>
      </font>
    </dxf>
    <dxf>
      <font>
        <b/>
        <color theme="1"/>
      </font>
      <fill>
        <patternFill patternType="solid">
          <fgColor theme="8" tint="0.79998168889431442"/>
          <bgColor theme="8" tint="0.79998168889431442"/>
        </patternFill>
      </fill>
      <border>
        <top style="thin">
          <color theme="8" tint="0.39997558519241921"/>
        </top>
        <bottom style="thin">
          <color theme="8" tint="0.39997558519241921"/>
        </bottom>
      </border>
    </dxf>
    <dxf>
      <font>
        <b/>
        <color theme="1"/>
      </font>
      <border>
        <bottom style="thin">
          <color theme="8" tint="0.79998168889431442"/>
        </bottom>
      </border>
    </dxf>
    <dxf>
      <border>
        <left style="thin">
          <color theme="8" tint="0.79998168889431442"/>
        </left>
        <right style="thin">
          <color theme="8" tint="0.79998168889431442"/>
        </right>
      </border>
    </dxf>
    <dxf>
      <fill>
        <patternFill patternType="solid">
          <fgColor theme="8" tint="0.39997558519241921"/>
          <bgColor theme="8" tint="0.39997558519241921"/>
        </patternFill>
      </fill>
    </dxf>
    <dxf>
      <font>
        <b/>
        <color theme="0"/>
      </font>
      <fill>
        <patternFill patternType="solid">
          <fgColor theme="8" tint="-0.499984740745262"/>
          <bgColor theme="8" tint="-0.499984740745262"/>
        </patternFill>
      </fill>
    </dxf>
    <dxf>
      <font>
        <b/>
        <color theme="0"/>
      </font>
      <fill>
        <patternFill patternType="solid">
          <fgColor theme="8" tint="-0.499984740745262"/>
          <bgColor theme="8" tint="-0.499984740745262"/>
        </patternFill>
      </fill>
      <border>
        <bottom style="thin">
          <color theme="8"/>
        </bottom>
        <horizontal style="thin">
          <color theme="8" tint="-0.499984740745262"/>
        </horizontal>
      </border>
    </dxf>
    <dxf>
      <font>
        <color theme="1"/>
      </font>
      <fill>
        <patternFill patternType="solid">
          <fgColor theme="8" tint="0.59999389629810485"/>
          <bgColor theme="3" tint="0.79998168889431442"/>
        </patternFill>
      </fill>
      <border>
        <vertical style="thin">
          <color theme="0" tint="-4.9989318521683403E-2"/>
        </vertical>
        <horizontal style="thin">
          <color theme="0" tint="-4.9989318521683403E-2"/>
        </horizontal>
      </border>
    </dxf>
  </dxfs>
  <tableStyles count="1" defaultTableStyle="TableStyleMedium2" defaultPivotStyle="LRA">
    <tableStyle name="LRA" table="0" count="10">
      <tableStyleElement type="wholeTable" dxfId="1351"/>
      <tableStyleElement type="headerRow" dxfId="1350"/>
      <tableStyleElement type="totalRow" dxfId="1349"/>
      <tableStyleElement type="secondRowStripe" dxfId="1348"/>
      <tableStyleElement type="secondColumnStripe" dxfId="1347"/>
      <tableStyleElement type="firstSubtotalRow" dxfId="1346"/>
      <tableStyleElement type="firstRowSubheading" dxfId="1345"/>
      <tableStyleElement type="secondRowSubheading" dxfId="1344"/>
      <tableStyleElement type="pageFieldLabels" dxfId="1343"/>
      <tableStyleElement type="pageFieldValues" dxfId="134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7.xml"/><Relationship Id="rId39" Type="http://schemas.microsoft.com/office/2007/relationships/slicerCache" Target="slicerCaches/slicerCache20.xml"/><Relationship Id="rId3" Type="http://schemas.openxmlformats.org/officeDocument/2006/relationships/worksheet" Target="worksheets/sheet3.xml"/><Relationship Id="rId21" Type="http://schemas.microsoft.com/office/2007/relationships/slicerCache" Target="slicerCaches/slicerCache2.xml"/><Relationship Id="rId34" Type="http://schemas.microsoft.com/office/2007/relationships/slicerCache" Target="slicerCaches/slicerCache15.xml"/><Relationship Id="rId42" Type="http://schemas.microsoft.com/office/2007/relationships/slicerCache" Target="slicerCaches/slicerCache2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6.xml"/><Relationship Id="rId33" Type="http://schemas.microsoft.com/office/2007/relationships/slicerCache" Target="slicerCaches/slicerCache14.xml"/><Relationship Id="rId38" Type="http://schemas.microsoft.com/office/2007/relationships/slicerCache" Target="slicerCaches/slicerCache1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1.xml"/><Relationship Id="rId29" Type="http://schemas.microsoft.com/office/2007/relationships/slicerCache" Target="slicerCaches/slicerCache10.xml"/><Relationship Id="rId41" Type="http://schemas.microsoft.com/office/2007/relationships/slicerCache" Target="slicerCaches/slicerCache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5.xml"/><Relationship Id="rId32" Type="http://schemas.microsoft.com/office/2007/relationships/slicerCache" Target="slicerCaches/slicerCache13.xml"/><Relationship Id="rId37" Type="http://schemas.microsoft.com/office/2007/relationships/slicerCache" Target="slicerCaches/slicerCache18.xml"/><Relationship Id="rId40" Type="http://schemas.microsoft.com/office/2007/relationships/slicerCache" Target="slicerCaches/slicerCache2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4.xml"/><Relationship Id="rId28" Type="http://schemas.microsoft.com/office/2007/relationships/slicerCache" Target="slicerCaches/slicerCache9.xml"/><Relationship Id="rId36" Type="http://schemas.microsoft.com/office/2007/relationships/slicerCache" Target="slicerCaches/slicerCache17.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microsoft.com/office/2007/relationships/slicerCache" Target="slicerCaches/slicerCache1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3.xml"/><Relationship Id="rId27" Type="http://schemas.microsoft.com/office/2007/relationships/slicerCache" Target="slicerCaches/slicerCache8.xml"/><Relationship Id="rId30" Type="http://schemas.microsoft.com/office/2007/relationships/slicerCache" Target="slicerCaches/slicerCache11.xml"/><Relationship Id="rId35" Type="http://schemas.microsoft.com/office/2007/relationships/slicerCache" Target="slicerCaches/slicerCache16.xml"/><Relationship Id="rId43" Type="http://schemas.microsoft.com/office/2007/relationships/slicerCache" Target="slicerCaches/slicerCache2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[2025-Kita_Finder.xlsx]PT-Gruppenform!PT_Gruppenformen</c:name>
    <c:fmtId val="0"/>
  </c:pivotSource>
  <c:chart>
    <c:title>
      <c:tx>
        <c:strRef>
          <c:f>'PT-Gruppenform'!$B$2</c:f>
          <c:strCache>
            <c:ptCount val="1"/>
            <c:pt idx="0">
              <c:v>Gruppenform</c:v>
            </c:pt>
          </c:strCache>
        </c:strRef>
      </c:tx>
      <c:layout>
        <c:manualLayout>
          <c:xMode val="edge"/>
          <c:yMode val="edge"/>
          <c:x val="1.7200359373808091E-2"/>
          <c:y val="2.6881720430107527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pivotFmt>
      <c:pivotFmt>
        <c:idx val="3"/>
        <c:spPr>
          <a:solidFill>
            <a:schemeClr val="accent1"/>
          </a:solidFill>
          <a:ln w="19050">
            <a:solidFill>
              <a:schemeClr val="lt1"/>
            </a:solidFill>
          </a:ln>
          <a:effectLst/>
        </c:spPr>
        <c:marker>
          <c:symbol val="none"/>
        </c:marker>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End"/>
          <c:showLegendKey val="0"/>
          <c:showVal val="0"/>
          <c:showCatName val="1"/>
          <c:showSerName val="0"/>
          <c:showPercent val="1"/>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marker>
          <c:symbol val="none"/>
        </c:marke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s>
    <c:plotArea>
      <c:layout/>
      <c:pieChart>
        <c:varyColors val="1"/>
        <c:ser>
          <c:idx val="0"/>
          <c:order val="0"/>
          <c:tx>
            <c:strRef>
              <c:f>'PT-Gruppenform'!$B$2</c:f>
              <c:strCache>
                <c:ptCount val="1"/>
                <c:pt idx="0">
                  <c:v>Anzahl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100-4E45-91F7-237BDCB8D7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100-4E45-91F7-237BDCB8D7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100-4E45-91F7-237BDCB8D71E}"/>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'PT-Gruppenform'!$B$2</c:f>
              <c:strCache>
                <c:ptCount val="3"/>
                <c:pt idx="0">
                  <c:v>Geschlossen</c:v>
                </c:pt>
                <c:pt idx="1">
                  <c:v>Teiloffen</c:v>
                </c:pt>
                <c:pt idx="2">
                  <c:v>Offen</c:v>
                </c:pt>
              </c:strCache>
            </c:strRef>
          </c:cat>
          <c:val>
            <c:numRef>
              <c:f>'PT-Gruppenform'!$B$2</c:f>
              <c:numCache>
                <c:formatCode>General</c:formatCode>
                <c:ptCount val="3"/>
                <c:pt idx="0">
                  <c:v>49</c:v>
                </c:pt>
                <c:pt idx="1">
                  <c:v>48</c:v>
                </c:pt>
                <c:pt idx="2">
                  <c:v>12</c:v>
                </c:pt>
              </c:numCache>
            </c:numRef>
          </c:val>
          <c:extLst>
            <c:ext xmlns:c16="http://schemas.microsoft.com/office/drawing/2014/chart" uri="{C3380CC4-5D6E-409C-BE32-E72D297353CC}">
              <c16:uniqueId val="{00000000-4C3D-4225-B52D-89716683ADD3}"/>
            </c:ext>
          </c:extLst>
        </c:ser>
        <c:ser>
          <c:idx val="1"/>
          <c:order val="1"/>
          <c:tx>
            <c:strRef>
              <c:f>'PT-Gruppenform'!$B$2</c:f>
              <c:strCache>
                <c:ptCount val="1"/>
                <c:pt idx="0">
                  <c:v>in Prozent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D100-4E45-91F7-237BDCB8D7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D100-4E45-91F7-237BDCB8D7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D100-4E45-91F7-237BDCB8D71E}"/>
              </c:ext>
            </c:extLst>
          </c:dPt>
          <c:cat>
            <c:strRef>
              <c:f>'PT-Gruppenform'!$B$2</c:f>
              <c:strCache>
                <c:ptCount val="3"/>
                <c:pt idx="0">
                  <c:v>Geschlossen</c:v>
                </c:pt>
                <c:pt idx="1">
                  <c:v>Teiloffen</c:v>
                </c:pt>
                <c:pt idx="2">
                  <c:v>Offen</c:v>
                </c:pt>
              </c:strCache>
            </c:strRef>
          </c:cat>
          <c:val>
            <c:numRef>
              <c:f>'PT-Gruppenform'!$B$2</c:f>
              <c:numCache>
                <c:formatCode>0.0%</c:formatCode>
                <c:ptCount val="3"/>
                <c:pt idx="0">
                  <c:v>0.44954128440366975</c:v>
                </c:pt>
                <c:pt idx="1">
                  <c:v>0.44036697247706424</c:v>
                </c:pt>
                <c:pt idx="2">
                  <c:v>0.11009174311926606</c:v>
                </c:pt>
              </c:numCache>
            </c:numRef>
          </c:val>
          <c:extLst>
            <c:ext xmlns:c16="http://schemas.microsoft.com/office/drawing/2014/chart" uri="{C3380CC4-5D6E-409C-BE32-E72D297353CC}">
              <c16:uniqueId val="{00000001-4C3D-4225-B52D-89716683ADD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[2025-Kita_Finder.xlsx]PT-Inklusion!PT_Inklusion</c:name>
    <c:fmtId val="0"/>
  </c:pivotSource>
  <c:chart>
    <c:title>
      <c:tx>
        <c:strRef>
          <c:f>'PT-Inklusion'!$B$2</c:f>
          <c:strCache>
            <c:ptCount val="1"/>
            <c:pt idx="0">
              <c:v>Inklusion</c:v>
            </c:pt>
          </c:strCache>
        </c:strRef>
      </c:tx>
      <c:layout>
        <c:manualLayout>
          <c:xMode val="edge"/>
          <c:yMode val="edge"/>
          <c:x val="2.2439222245190724E-2"/>
          <c:y val="1.466275659824047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End"/>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dLbl>
          <c:idx val="0"/>
          <c:layout>
            <c:manualLayout>
              <c:x val="0.20780808574345869"/>
              <c:y val="9.798762324797376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1"/>
          </a:solidFill>
          <a:ln w="19050">
            <a:solidFill>
              <a:schemeClr val="lt1"/>
            </a:solidFill>
          </a:ln>
          <a:effectLst/>
        </c:spPr>
        <c:dLbl>
          <c:idx val="0"/>
          <c:layout>
            <c:manualLayout>
              <c:x val="0.1544968648012077"/>
              <c:y val="-0.1623607807821677"/>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w="19050">
            <a:solidFill>
              <a:schemeClr val="lt1"/>
            </a:solidFill>
          </a:ln>
          <a:effectLst/>
        </c:spPr>
        <c:dLbl>
          <c:idx val="0"/>
          <c:layout>
            <c:manualLayout>
              <c:x val="-0.20947591127481388"/>
              <c:y val="-3.7928625857251805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bestFit"/>
          <c:showLegendKey val="0"/>
          <c:showVal val="0"/>
          <c:showCatName val="1"/>
          <c:showSerName val="0"/>
          <c:showPercent val="1"/>
          <c:showBubbleSize val="0"/>
          <c:separator>
</c:separator>
          <c:extLst>
            <c:ext xmlns:c15="http://schemas.microsoft.com/office/drawing/2012/chart" uri="{CE6537A1-D6FC-4f65-9D91-7224C49458BB}"/>
          </c:extLst>
        </c:dLbl>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s>
    <c:plotArea>
      <c:layout/>
      <c:pieChart>
        <c:varyColors val="1"/>
        <c:ser>
          <c:idx val="0"/>
          <c:order val="0"/>
          <c:tx>
            <c:strRef>
              <c:f>'PT-Inklusion'!$B$2</c:f>
              <c:strCache>
                <c:ptCount val="1"/>
                <c:pt idx="0">
                  <c:v>Anzahl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4-9362-4436-9D2D-65052133F3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62-4436-9D2D-65052133F3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9362-4436-9D2D-65052133F3DA}"/>
              </c:ext>
            </c:extLst>
          </c:dPt>
          <c:dLbls>
            <c:dLbl>
              <c:idx val="0"/>
              <c:layout>
                <c:manualLayout>
                  <c:x val="-0.20947591127481388"/>
                  <c:y val="-3.792862585725180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9362-4436-9D2D-65052133F3DA}"/>
                </c:ext>
              </c:extLst>
            </c:dLbl>
            <c:dLbl>
              <c:idx val="1"/>
              <c:layout>
                <c:manualLayout>
                  <c:x val="0.1544968648012077"/>
                  <c:y val="-0.1623607807821677"/>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362-4436-9D2D-65052133F3DA}"/>
                </c:ext>
              </c:extLst>
            </c:dLbl>
            <c:dLbl>
              <c:idx val="2"/>
              <c:layout>
                <c:manualLayout>
                  <c:x val="0.20780808574345869"/>
                  <c:y val="9.798762324797376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9362-4436-9D2D-65052133F3DA}"/>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'PT-Inklusion'!$B$2</c:f>
              <c:strCache>
                <c:ptCount val="3"/>
                <c:pt idx="0">
                  <c:v>Integrative Einrichtung</c:v>
                </c:pt>
                <c:pt idx="1">
                  <c:v>Einzel-Integration</c:v>
                </c:pt>
                <c:pt idx="2">
                  <c:v>Keine Plätze</c:v>
                </c:pt>
              </c:strCache>
            </c:strRef>
          </c:cat>
          <c:val>
            <c:numRef>
              <c:f>'PT-Inklusion'!$B$2</c:f>
              <c:numCache>
                <c:formatCode>General</c:formatCode>
                <c:ptCount val="3"/>
                <c:pt idx="0">
                  <c:v>56</c:v>
                </c:pt>
                <c:pt idx="1">
                  <c:v>19</c:v>
                </c:pt>
                <c:pt idx="2">
                  <c:v>34</c:v>
                </c:pt>
              </c:numCache>
            </c:numRef>
          </c:val>
          <c:extLst>
            <c:ext xmlns:c16="http://schemas.microsoft.com/office/drawing/2014/chart" uri="{C3380CC4-5D6E-409C-BE32-E72D297353CC}">
              <c16:uniqueId val="{00000000-9362-4436-9D2D-65052133F3DA}"/>
            </c:ext>
          </c:extLst>
        </c:ser>
        <c:ser>
          <c:idx val="1"/>
          <c:order val="1"/>
          <c:tx>
            <c:strRef>
              <c:f>'PT-Inklusion'!$B$2</c:f>
              <c:strCache>
                <c:ptCount val="1"/>
                <c:pt idx="0">
                  <c:v>in Prozent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95EB-4851-A5A3-1B5B9DAA47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95EB-4851-A5A3-1B5B9DAA47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95EB-4851-A5A3-1B5B9DAA47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'PT-Inklusion'!$B$2</c:f>
              <c:strCache>
                <c:ptCount val="3"/>
                <c:pt idx="0">
                  <c:v>Integrative Einrichtung</c:v>
                </c:pt>
                <c:pt idx="1">
                  <c:v>Einzel-Integration</c:v>
                </c:pt>
                <c:pt idx="2">
                  <c:v>Keine Plätze</c:v>
                </c:pt>
              </c:strCache>
            </c:strRef>
          </c:cat>
          <c:val>
            <c:numRef>
              <c:f>'PT-Inklusion'!$B$2</c:f>
              <c:numCache>
                <c:formatCode>0.0%</c:formatCode>
                <c:ptCount val="3"/>
                <c:pt idx="0">
                  <c:v>0.51376146788990829</c:v>
                </c:pt>
                <c:pt idx="1">
                  <c:v>0.1743119266055046</c:v>
                </c:pt>
                <c:pt idx="2">
                  <c:v>0.31192660550458717</c:v>
                </c:pt>
              </c:numCache>
            </c:numRef>
          </c:val>
          <c:extLst>
            <c:ext xmlns:c16="http://schemas.microsoft.com/office/drawing/2014/chart" uri="{C3380CC4-5D6E-409C-BE32-E72D297353CC}">
              <c16:uniqueId val="{00000001-9362-4436-9D2D-65052133F3DA}"/>
            </c:ext>
          </c:extLst>
        </c:ser>
        <c:dLbls>
          <c:dLblPos val="in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1</xdr:col>
      <xdr:colOff>7620</xdr:colOff>
      <xdr:row>6</xdr:row>
      <xdr:rowOff>45720</xdr:rowOff>
    </xdr:from>
    <xdr:to>
      <xdr:col>4</xdr:col>
      <xdr:colOff>144420</xdr:colOff>
      <xdr:row>30</xdr:row>
      <xdr:rowOff>9720</xdr:rowOff>
    </xdr:to>
    <mc:AlternateContent xmlns:mc="http://schemas.openxmlformats.org/markup-compatibility/2006" xmlns:sle15="http://schemas.microsoft.com/office/drawing/2012/slicer">
      <mc:Choice Requires="sle15">
        <xdr:graphicFrame macro="">
          <xdr:nvGraphicFramePr>
            <xdr:cNvPr id="2" name="Ort"/>
            <xdr:cNvGraphicFramePr/>
          </xdr:nvGraphicFramePr>
          <xdr:xfrm>
            <a:off x="0" y="0"/>
            <a:ext cx="0" cy="0"/>
          </xdr:xfrm>
          <a:graphic>
            <a:graphicData uri="http://schemas.microsoft.com/office/drawing/2010/slicer">
              <sle:slicer xmlns:sle="http://schemas.microsoft.com/office/drawing/2010/slicer" name="Ort"/>
            </a:graphicData>
          </a:graphic>
        </xdr:graphicFrame>
      </mc:Choice>
      <mc:Fallback xmlns="">
        <xdr:sp macro="" textlink="">
          <xdr:nvSpPr>
            <xdr:cNvPr id="0" name=""/>
            <xdr:cNvSpPr>
              <a:spLocks noTextEdit="1"/>
            </xdr:cNvSpPr>
          </xdr:nvSpPr>
          <xdr:spPr>
            <a:xfrm>
              <a:off x="563880" y="1295400"/>
              <a:ext cx="2880000" cy="4536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1</xdr:col>
      <xdr:colOff>15240</xdr:colOff>
      <xdr:row>2</xdr:row>
      <xdr:rowOff>129540</xdr:rowOff>
    </xdr:from>
    <xdr:to>
      <xdr:col>4</xdr:col>
      <xdr:colOff>144780</xdr:colOff>
      <xdr:row>5</xdr:row>
      <xdr:rowOff>152400</xdr:rowOff>
    </xdr:to>
    <mc:AlternateContent xmlns:mc="http://schemas.openxmlformats.org/markup-compatibility/2006" xmlns:sle15="http://schemas.microsoft.com/office/drawing/2012/slicer">
      <mc:Choice Requires="sle15">
        <xdr:graphicFrame macro="">
          <xdr:nvGraphicFramePr>
            <xdr:cNvPr id="3" name="Region"/>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571500" y="617220"/>
              <a:ext cx="2872740" cy="59436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4</xdr:col>
      <xdr:colOff>320040</xdr:colOff>
      <xdr:row>2</xdr:row>
      <xdr:rowOff>121921</xdr:rowOff>
    </xdr:from>
    <xdr:to>
      <xdr:col>7</xdr:col>
      <xdr:colOff>96840</xdr:colOff>
      <xdr:row>12</xdr:row>
      <xdr:rowOff>52921</xdr:rowOff>
    </xdr:to>
    <mc:AlternateContent xmlns:mc="http://schemas.openxmlformats.org/markup-compatibility/2006" xmlns:sle15="http://schemas.microsoft.com/office/drawing/2012/slicer">
      <mc:Choice Requires="sle15">
        <xdr:graphicFrame macro="">
          <xdr:nvGraphicFramePr>
            <xdr:cNvPr id="4" name="Einrichtungstyp"/>
            <xdr:cNvGraphicFramePr/>
          </xdr:nvGraphicFramePr>
          <xdr:xfrm>
            <a:off x="0" y="0"/>
            <a:ext cx="0" cy="0"/>
          </xdr:xfrm>
          <a:graphic>
            <a:graphicData uri="http://schemas.microsoft.com/office/drawing/2010/slicer">
              <sle:slicer xmlns:sle="http://schemas.microsoft.com/office/drawing/2010/slicer" name="Einrichtungstyp"/>
            </a:graphicData>
          </a:graphic>
        </xdr:graphicFrame>
      </mc:Choice>
      <mc:Fallback xmlns="">
        <xdr:sp macro="" textlink="">
          <xdr:nvSpPr>
            <xdr:cNvPr id="0" name=""/>
            <xdr:cNvSpPr>
              <a:spLocks noTextEdit="1"/>
            </xdr:cNvSpPr>
          </xdr:nvSpPr>
          <xdr:spPr>
            <a:xfrm>
              <a:off x="3619500" y="609601"/>
              <a:ext cx="2520000" cy="1836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4</xdr:col>
      <xdr:colOff>327660</xdr:colOff>
      <xdr:row>12</xdr:row>
      <xdr:rowOff>106681</xdr:rowOff>
    </xdr:from>
    <xdr:to>
      <xdr:col>7</xdr:col>
      <xdr:colOff>68460</xdr:colOff>
      <xdr:row>20</xdr:row>
      <xdr:rowOff>15241</xdr:rowOff>
    </xdr:to>
    <mc:AlternateContent xmlns:mc="http://schemas.openxmlformats.org/markup-compatibility/2006" xmlns:sle15="http://schemas.microsoft.com/office/drawing/2012/slicer">
      <mc:Choice Requires="sle15">
        <xdr:graphicFrame macro="">
          <xdr:nvGraphicFramePr>
            <xdr:cNvPr id="5" name="Gruppenform"/>
            <xdr:cNvGraphicFramePr/>
          </xdr:nvGraphicFramePr>
          <xdr:xfrm>
            <a:off x="0" y="0"/>
            <a:ext cx="0" cy="0"/>
          </xdr:xfrm>
          <a:graphic>
            <a:graphicData uri="http://schemas.microsoft.com/office/drawing/2010/slicer">
              <sle:slicer xmlns:sle="http://schemas.microsoft.com/office/drawing/2010/slicer" name="Gruppenform"/>
            </a:graphicData>
          </a:graphic>
        </xdr:graphicFrame>
      </mc:Choice>
      <mc:Fallback xmlns="">
        <xdr:sp macro="" textlink="">
          <xdr:nvSpPr>
            <xdr:cNvPr id="0" name=""/>
            <xdr:cNvSpPr>
              <a:spLocks noTextEdit="1"/>
            </xdr:cNvSpPr>
          </xdr:nvSpPr>
          <xdr:spPr>
            <a:xfrm>
              <a:off x="3627120" y="2499361"/>
              <a:ext cx="2484000" cy="143256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4</xdr:col>
      <xdr:colOff>358140</xdr:colOff>
      <xdr:row>20</xdr:row>
      <xdr:rowOff>76201</xdr:rowOff>
    </xdr:from>
    <xdr:to>
      <xdr:col>7</xdr:col>
      <xdr:colOff>68580</xdr:colOff>
      <xdr:row>30</xdr:row>
      <xdr:rowOff>22861</xdr:rowOff>
    </xdr:to>
    <mc:AlternateContent xmlns:mc="http://schemas.openxmlformats.org/markup-compatibility/2006" xmlns:sle15="http://schemas.microsoft.com/office/drawing/2012/slicer">
      <mc:Choice Requires="sle15">
        <xdr:graphicFrame macro="">
          <xdr:nvGraphicFramePr>
            <xdr:cNvPr id="6" name="Rechtsform"/>
            <xdr:cNvGraphicFramePr/>
          </xdr:nvGraphicFramePr>
          <xdr:xfrm>
            <a:off x="0" y="0"/>
            <a:ext cx="0" cy="0"/>
          </xdr:xfrm>
          <a:graphic>
            <a:graphicData uri="http://schemas.microsoft.com/office/drawing/2010/slicer">
              <sle:slicer xmlns:sle="http://schemas.microsoft.com/office/drawing/2010/slicer" name="Rechtsform"/>
            </a:graphicData>
          </a:graphic>
        </xdr:graphicFrame>
      </mc:Choice>
      <mc:Fallback xmlns="">
        <xdr:sp macro="" textlink="">
          <xdr:nvSpPr>
            <xdr:cNvPr id="0" name=""/>
            <xdr:cNvSpPr>
              <a:spLocks noTextEdit="1"/>
            </xdr:cNvSpPr>
          </xdr:nvSpPr>
          <xdr:spPr>
            <a:xfrm>
              <a:off x="3657600" y="3992881"/>
              <a:ext cx="2453640" cy="185166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7</xdr:col>
      <xdr:colOff>190500</xdr:colOff>
      <xdr:row>2</xdr:row>
      <xdr:rowOff>137161</xdr:rowOff>
    </xdr:from>
    <xdr:to>
      <xdr:col>9</xdr:col>
      <xdr:colOff>838200</xdr:colOff>
      <xdr:row>12</xdr:row>
      <xdr:rowOff>76201</xdr:rowOff>
    </xdr:to>
    <mc:AlternateContent xmlns:mc="http://schemas.openxmlformats.org/markup-compatibility/2006" xmlns:sle15="http://schemas.microsoft.com/office/drawing/2012/slicer">
      <mc:Choice Requires="sle15">
        <xdr:graphicFrame macro="">
          <xdr:nvGraphicFramePr>
            <xdr:cNvPr id="7" name="Konfession"/>
            <xdr:cNvGraphicFramePr/>
          </xdr:nvGraphicFramePr>
          <xdr:xfrm>
            <a:off x="0" y="0"/>
            <a:ext cx="0" cy="0"/>
          </xdr:xfrm>
          <a:graphic>
            <a:graphicData uri="http://schemas.microsoft.com/office/drawing/2010/slicer">
              <sle:slicer xmlns:sle="http://schemas.microsoft.com/office/drawing/2010/slicer" name="Konfession"/>
            </a:graphicData>
          </a:graphic>
        </xdr:graphicFrame>
      </mc:Choice>
      <mc:Fallback xmlns="">
        <xdr:sp macro="" textlink="">
          <xdr:nvSpPr>
            <xdr:cNvPr id="0" name=""/>
            <xdr:cNvSpPr>
              <a:spLocks noTextEdit="1"/>
            </xdr:cNvSpPr>
          </xdr:nvSpPr>
          <xdr:spPr>
            <a:xfrm>
              <a:off x="6233160" y="624841"/>
              <a:ext cx="2476500" cy="184404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7</xdr:col>
      <xdr:colOff>182880</xdr:colOff>
      <xdr:row>12</xdr:row>
      <xdr:rowOff>137161</xdr:rowOff>
    </xdr:from>
    <xdr:to>
      <xdr:col>9</xdr:col>
      <xdr:colOff>822960</xdr:colOff>
      <xdr:row>16</xdr:row>
      <xdr:rowOff>83820</xdr:rowOff>
    </xdr:to>
    <mc:AlternateContent xmlns:mc="http://schemas.openxmlformats.org/markup-compatibility/2006" xmlns:sle15="http://schemas.microsoft.com/office/drawing/2012/slicer">
      <mc:Choice Requires="sle15">
        <xdr:graphicFrame macro="">
          <xdr:nvGraphicFramePr>
            <xdr:cNvPr id="8" name="Größe lt. www"/>
            <xdr:cNvGraphicFramePr/>
          </xdr:nvGraphicFramePr>
          <xdr:xfrm>
            <a:off x="0" y="0"/>
            <a:ext cx="0" cy="0"/>
          </xdr:xfrm>
          <a:graphic>
            <a:graphicData uri="http://schemas.microsoft.com/office/drawing/2010/slicer">
              <sle:slicer xmlns:sle="http://schemas.microsoft.com/office/drawing/2010/slicer" name="Größe lt. www"/>
            </a:graphicData>
          </a:graphic>
        </xdr:graphicFrame>
      </mc:Choice>
      <mc:Fallback xmlns="">
        <xdr:sp macro="" textlink="">
          <xdr:nvSpPr>
            <xdr:cNvPr id="0" name=""/>
            <xdr:cNvSpPr>
              <a:spLocks noTextEdit="1"/>
            </xdr:cNvSpPr>
          </xdr:nvSpPr>
          <xdr:spPr>
            <a:xfrm>
              <a:off x="6225540" y="2529841"/>
              <a:ext cx="2468880" cy="708659"/>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7</xdr:col>
      <xdr:colOff>182880</xdr:colOff>
      <xdr:row>16</xdr:row>
      <xdr:rowOff>144781</xdr:rowOff>
    </xdr:from>
    <xdr:to>
      <xdr:col>9</xdr:col>
      <xdr:colOff>815340</xdr:colOff>
      <xdr:row>23</xdr:row>
      <xdr:rowOff>83821</xdr:rowOff>
    </xdr:to>
    <mc:AlternateContent xmlns:mc="http://schemas.openxmlformats.org/markup-compatibility/2006" xmlns:sle15="http://schemas.microsoft.com/office/drawing/2012/slicer">
      <mc:Choice Requires="sle15">
        <xdr:graphicFrame macro="">
          <xdr:nvGraphicFramePr>
            <xdr:cNvPr id="9" name="Inklusion"/>
            <xdr:cNvGraphicFramePr/>
          </xdr:nvGraphicFramePr>
          <xdr:xfrm>
            <a:off x="0" y="0"/>
            <a:ext cx="0" cy="0"/>
          </xdr:xfrm>
          <a:graphic>
            <a:graphicData uri="http://schemas.microsoft.com/office/drawing/2010/slicer">
              <sle:slicer xmlns:sle="http://schemas.microsoft.com/office/drawing/2010/slicer" name="Inklusion"/>
            </a:graphicData>
          </a:graphic>
        </xdr:graphicFrame>
      </mc:Choice>
      <mc:Fallback xmlns="">
        <xdr:sp macro="" textlink="">
          <xdr:nvSpPr>
            <xdr:cNvPr id="0" name=""/>
            <xdr:cNvSpPr>
              <a:spLocks noTextEdit="1"/>
            </xdr:cNvSpPr>
          </xdr:nvSpPr>
          <xdr:spPr>
            <a:xfrm>
              <a:off x="6225540" y="3299461"/>
              <a:ext cx="2461260" cy="127254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266700</xdr:colOff>
      <xdr:row>4</xdr:row>
      <xdr:rowOff>190499</xdr:rowOff>
    </xdr:from>
    <xdr:to>
      <xdr:col>5</xdr:col>
      <xdr:colOff>14700</xdr:colOff>
      <xdr:row>22</xdr:row>
      <xdr:rowOff>73499</xdr:rowOff>
    </xdr:to>
    <mc:AlternateContent xmlns:mc="http://schemas.openxmlformats.org/markup-compatibility/2006" xmlns:sle15="http://schemas.microsoft.com/office/drawing/2012/slicer">
      <mc:Choice Requires="sle15">
        <xdr:graphicFrame macro="">
          <xdr:nvGraphicFramePr>
            <xdr:cNvPr id="2" name="Ort 1"/>
            <xdr:cNvGraphicFramePr/>
          </xdr:nvGraphicFramePr>
          <xdr:xfrm>
            <a:off x="0" y="0"/>
            <a:ext cx="0" cy="0"/>
          </xdr:xfrm>
          <a:graphic>
            <a:graphicData uri="http://schemas.microsoft.com/office/drawing/2010/slicer">
              <sle:slicer xmlns:sle="http://schemas.microsoft.com/office/drawing/2010/slicer" name="Ort 1"/>
            </a:graphicData>
          </a:graphic>
        </xdr:graphicFrame>
      </mc:Choice>
      <mc:Fallback xmlns="">
        <xdr:sp macro="" textlink="">
          <xdr:nvSpPr>
            <xdr:cNvPr id="0" name=""/>
            <xdr:cNvSpPr>
              <a:spLocks noTextEdit="1"/>
            </xdr:cNvSpPr>
          </xdr:nvSpPr>
          <xdr:spPr>
            <a:xfrm>
              <a:off x="266700" y="952499"/>
              <a:ext cx="4320000" cy="33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0</xdr:col>
      <xdr:colOff>266700</xdr:colOff>
      <xdr:row>0</xdr:row>
      <xdr:rowOff>182881</xdr:rowOff>
    </xdr:from>
    <xdr:to>
      <xdr:col>5</xdr:col>
      <xdr:colOff>14700</xdr:colOff>
      <xdr:row>4</xdr:row>
      <xdr:rowOff>32881</xdr:rowOff>
    </xdr:to>
    <mc:AlternateContent xmlns:mc="http://schemas.openxmlformats.org/markup-compatibility/2006" xmlns:sle15="http://schemas.microsoft.com/office/drawing/2012/slicer">
      <mc:Choice Requires="sle15">
        <xdr:graphicFrame macro="">
          <xdr:nvGraphicFramePr>
            <xdr:cNvPr id="3" name="Region 2"/>
            <xdr:cNvGraphicFramePr/>
          </xdr:nvGraphicFramePr>
          <xdr:xfrm>
            <a:off x="0" y="0"/>
            <a:ext cx="0" cy="0"/>
          </xdr:xfrm>
          <a:graphic>
            <a:graphicData uri="http://schemas.microsoft.com/office/drawing/2010/slicer">
              <sle:slicer xmlns:sle="http://schemas.microsoft.com/office/drawing/2010/slicer" name="Region 2"/>
            </a:graphicData>
          </a:graphic>
        </xdr:graphicFrame>
      </mc:Choice>
      <mc:Fallback xmlns="">
        <xdr:sp macro="" textlink="">
          <xdr:nvSpPr>
            <xdr:cNvPr id="0" name=""/>
            <xdr:cNvSpPr>
              <a:spLocks noTextEdit="1"/>
            </xdr:cNvSpPr>
          </xdr:nvSpPr>
          <xdr:spPr>
            <a:xfrm>
              <a:off x="266700" y="182881"/>
              <a:ext cx="4320000" cy="6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5</xdr:col>
      <xdr:colOff>182880</xdr:colOff>
      <xdr:row>0</xdr:row>
      <xdr:rowOff>182881</xdr:rowOff>
    </xdr:from>
    <xdr:to>
      <xdr:col>9</xdr:col>
      <xdr:colOff>845280</xdr:colOff>
      <xdr:row>6</xdr:row>
      <xdr:rowOff>155881</xdr:rowOff>
    </xdr:to>
    <mc:AlternateContent xmlns:mc="http://schemas.openxmlformats.org/markup-compatibility/2006" xmlns:sle15="http://schemas.microsoft.com/office/drawing/2012/slicer">
      <mc:Choice Requires="sle15">
        <xdr:graphicFrame macro="">
          <xdr:nvGraphicFramePr>
            <xdr:cNvPr id="4" name="Einrichtungstyp 1"/>
            <xdr:cNvGraphicFramePr/>
          </xdr:nvGraphicFramePr>
          <xdr:xfrm>
            <a:off x="0" y="0"/>
            <a:ext cx="0" cy="0"/>
          </xdr:xfrm>
          <a:graphic>
            <a:graphicData uri="http://schemas.microsoft.com/office/drawing/2010/slicer">
              <sle:slicer xmlns:sle="http://schemas.microsoft.com/office/drawing/2010/slicer" name="Einrichtungstyp 1"/>
            </a:graphicData>
          </a:graphic>
        </xdr:graphicFrame>
      </mc:Choice>
      <mc:Fallback xmlns="">
        <xdr:sp macro="" textlink="">
          <xdr:nvSpPr>
            <xdr:cNvPr id="0" name=""/>
            <xdr:cNvSpPr>
              <a:spLocks noTextEdit="1"/>
            </xdr:cNvSpPr>
          </xdr:nvSpPr>
          <xdr:spPr>
            <a:xfrm>
              <a:off x="4754880" y="182881"/>
              <a:ext cx="4320000" cy="1116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5</xdr:col>
      <xdr:colOff>182880</xdr:colOff>
      <xdr:row>7</xdr:row>
      <xdr:rowOff>30480</xdr:rowOff>
    </xdr:from>
    <xdr:to>
      <xdr:col>9</xdr:col>
      <xdr:colOff>845280</xdr:colOff>
      <xdr:row>10</xdr:row>
      <xdr:rowOff>70980</xdr:rowOff>
    </xdr:to>
    <mc:AlternateContent xmlns:mc="http://schemas.openxmlformats.org/markup-compatibility/2006" xmlns:sle15="http://schemas.microsoft.com/office/drawing/2012/slicer">
      <mc:Choice Requires="sle15">
        <xdr:graphicFrame macro="">
          <xdr:nvGraphicFramePr>
            <xdr:cNvPr id="5" name="Gruppenform 1"/>
            <xdr:cNvGraphicFramePr/>
          </xdr:nvGraphicFramePr>
          <xdr:xfrm>
            <a:off x="0" y="0"/>
            <a:ext cx="0" cy="0"/>
          </xdr:xfrm>
          <a:graphic>
            <a:graphicData uri="http://schemas.microsoft.com/office/drawing/2010/slicer">
              <sle:slicer xmlns:sle="http://schemas.microsoft.com/office/drawing/2010/slicer" name="Gruppenform 1"/>
            </a:graphicData>
          </a:graphic>
        </xdr:graphicFrame>
      </mc:Choice>
      <mc:Fallback xmlns="">
        <xdr:sp macro="" textlink="">
          <xdr:nvSpPr>
            <xdr:cNvPr id="0" name=""/>
            <xdr:cNvSpPr>
              <a:spLocks noTextEdit="1"/>
            </xdr:cNvSpPr>
          </xdr:nvSpPr>
          <xdr:spPr>
            <a:xfrm>
              <a:off x="4754880" y="1363980"/>
              <a:ext cx="4320000" cy="6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5</xdr:col>
      <xdr:colOff>182880</xdr:colOff>
      <xdr:row>10</xdr:row>
      <xdr:rowOff>121920</xdr:rowOff>
    </xdr:from>
    <xdr:to>
      <xdr:col>9</xdr:col>
      <xdr:colOff>845280</xdr:colOff>
      <xdr:row>13</xdr:row>
      <xdr:rowOff>162420</xdr:rowOff>
    </xdr:to>
    <mc:AlternateContent xmlns:mc="http://schemas.openxmlformats.org/markup-compatibility/2006" xmlns:sle15="http://schemas.microsoft.com/office/drawing/2012/slicer">
      <mc:Choice Requires="sle15">
        <xdr:graphicFrame macro="">
          <xdr:nvGraphicFramePr>
            <xdr:cNvPr id="6" name="Rechtsform 1"/>
            <xdr:cNvGraphicFramePr/>
          </xdr:nvGraphicFramePr>
          <xdr:xfrm>
            <a:off x="0" y="0"/>
            <a:ext cx="0" cy="0"/>
          </xdr:xfrm>
          <a:graphic>
            <a:graphicData uri="http://schemas.microsoft.com/office/drawing/2010/slicer">
              <sle:slicer xmlns:sle="http://schemas.microsoft.com/office/drawing/2010/slicer" name="Rechtsform 1"/>
            </a:graphicData>
          </a:graphic>
        </xdr:graphicFrame>
      </mc:Choice>
      <mc:Fallback xmlns="">
        <xdr:sp macro="" textlink="">
          <xdr:nvSpPr>
            <xdr:cNvPr id="0" name=""/>
            <xdr:cNvSpPr>
              <a:spLocks noTextEdit="1"/>
            </xdr:cNvSpPr>
          </xdr:nvSpPr>
          <xdr:spPr>
            <a:xfrm>
              <a:off x="4754880" y="2026920"/>
              <a:ext cx="4320000" cy="6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5</xdr:col>
      <xdr:colOff>182880</xdr:colOff>
      <xdr:row>14</xdr:row>
      <xdr:rowOff>22860</xdr:rowOff>
    </xdr:from>
    <xdr:to>
      <xdr:col>9</xdr:col>
      <xdr:colOff>845280</xdr:colOff>
      <xdr:row>18</xdr:row>
      <xdr:rowOff>124860</xdr:rowOff>
    </xdr:to>
    <mc:AlternateContent xmlns:mc="http://schemas.openxmlformats.org/markup-compatibility/2006" xmlns:sle15="http://schemas.microsoft.com/office/drawing/2012/slicer">
      <mc:Choice Requires="sle15">
        <xdr:graphicFrame macro="">
          <xdr:nvGraphicFramePr>
            <xdr:cNvPr id="7" name="Konfession 1"/>
            <xdr:cNvGraphicFramePr/>
          </xdr:nvGraphicFramePr>
          <xdr:xfrm>
            <a:off x="0" y="0"/>
            <a:ext cx="0" cy="0"/>
          </xdr:xfrm>
          <a:graphic>
            <a:graphicData uri="http://schemas.microsoft.com/office/drawing/2010/slicer">
              <sle:slicer xmlns:sle="http://schemas.microsoft.com/office/drawing/2010/slicer" name="Konfession 1"/>
            </a:graphicData>
          </a:graphic>
        </xdr:graphicFrame>
      </mc:Choice>
      <mc:Fallback xmlns="">
        <xdr:sp macro="" textlink="">
          <xdr:nvSpPr>
            <xdr:cNvPr id="0" name=""/>
            <xdr:cNvSpPr>
              <a:spLocks noTextEdit="1"/>
            </xdr:cNvSpPr>
          </xdr:nvSpPr>
          <xdr:spPr>
            <a:xfrm>
              <a:off x="4754880" y="2689860"/>
              <a:ext cx="4320000" cy="864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5</xdr:col>
      <xdr:colOff>182880</xdr:colOff>
      <xdr:row>19</xdr:row>
      <xdr:rowOff>38101</xdr:rowOff>
    </xdr:from>
    <xdr:to>
      <xdr:col>9</xdr:col>
      <xdr:colOff>845280</xdr:colOff>
      <xdr:row>22</xdr:row>
      <xdr:rowOff>78601</xdr:rowOff>
    </xdr:to>
    <mc:AlternateContent xmlns:mc="http://schemas.openxmlformats.org/markup-compatibility/2006" xmlns:sle15="http://schemas.microsoft.com/office/drawing/2012/slicer">
      <mc:Choice Requires="sle15">
        <xdr:graphicFrame macro="">
          <xdr:nvGraphicFramePr>
            <xdr:cNvPr id="9" name="Inklusion 1"/>
            <xdr:cNvGraphicFramePr/>
          </xdr:nvGraphicFramePr>
          <xdr:xfrm>
            <a:off x="0" y="0"/>
            <a:ext cx="0" cy="0"/>
          </xdr:xfrm>
          <a:graphic>
            <a:graphicData uri="http://schemas.microsoft.com/office/drawing/2010/slicer">
              <sle:slicer xmlns:sle="http://schemas.microsoft.com/office/drawing/2010/slicer" name="Inklusion 1"/>
            </a:graphicData>
          </a:graphic>
        </xdr:graphicFrame>
      </mc:Choice>
      <mc:Fallback xmlns="">
        <xdr:sp macro="" textlink="">
          <xdr:nvSpPr>
            <xdr:cNvPr id="0" name=""/>
            <xdr:cNvSpPr>
              <a:spLocks noTextEdit="1"/>
            </xdr:cNvSpPr>
          </xdr:nvSpPr>
          <xdr:spPr>
            <a:xfrm>
              <a:off x="4754880" y="3657601"/>
              <a:ext cx="4320000" cy="6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10</xdr:col>
      <xdr:colOff>7620</xdr:colOff>
      <xdr:row>0</xdr:row>
      <xdr:rowOff>182880</xdr:rowOff>
    </xdr:from>
    <xdr:to>
      <xdr:col>13</xdr:col>
      <xdr:colOff>144420</xdr:colOff>
      <xdr:row>4</xdr:row>
      <xdr:rowOff>32880</xdr:rowOff>
    </xdr:to>
    <mc:AlternateContent xmlns:mc="http://schemas.openxmlformats.org/markup-compatibility/2006" xmlns:sle15="http://schemas.microsoft.com/office/drawing/2012/slicer">
      <mc:Choice Requires="sle15">
        <xdr:graphicFrame macro="">
          <xdr:nvGraphicFramePr>
            <xdr:cNvPr id="10" name="Sprach-KITA"/>
            <xdr:cNvGraphicFramePr/>
          </xdr:nvGraphicFramePr>
          <xdr:xfrm>
            <a:off x="0" y="0"/>
            <a:ext cx="0" cy="0"/>
          </xdr:xfrm>
          <a:graphic>
            <a:graphicData uri="http://schemas.microsoft.com/office/drawing/2010/slicer">
              <sle:slicer xmlns:sle="http://schemas.microsoft.com/office/drawing/2010/slicer" name="Sprach-KITA"/>
            </a:graphicData>
          </a:graphic>
        </xdr:graphicFrame>
      </mc:Choice>
      <mc:Fallback xmlns="">
        <xdr:sp macro="" textlink="">
          <xdr:nvSpPr>
            <xdr:cNvPr id="0" name=""/>
            <xdr:cNvSpPr>
              <a:spLocks noTextEdit="1"/>
            </xdr:cNvSpPr>
          </xdr:nvSpPr>
          <xdr:spPr>
            <a:xfrm>
              <a:off x="9151620" y="182880"/>
              <a:ext cx="2880000" cy="6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10</xdr:col>
      <xdr:colOff>15240</xdr:colOff>
      <xdr:row>4</xdr:row>
      <xdr:rowOff>60960</xdr:rowOff>
    </xdr:from>
    <xdr:to>
      <xdr:col>13</xdr:col>
      <xdr:colOff>152040</xdr:colOff>
      <xdr:row>7</xdr:row>
      <xdr:rowOff>101460</xdr:rowOff>
    </xdr:to>
    <mc:AlternateContent xmlns:mc="http://schemas.openxmlformats.org/markup-compatibility/2006" xmlns:sle15="http://schemas.microsoft.com/office/drawing/2012/slicer">
      <mc:Choice Requires="sle15">
        <xdr:graphicFrame macro="">
          <xdr:nvGraphicFramePr>
            <xdr:cNvPr id="11" name="Wald- und Naturpädagogik"/>
            <xdr:cNvGraphicFramePr/>
          </xdr:nvGraphicFramePr>
          <xdr:xfrm>
            <a:off x="0" y="0"/>
            <a:ext cx="0" cy="0"/>
          </xdr:xfrm>
          <a:graphic>
            <a:graphicData uri="http://schemas.microsoft.com/office/drawing/2010/slicer">
              <sle:slicer xmlns:sle="http://schemas.microsoft.com/office/drawing/2010/slicer" name="Wald- und Naturpädagogik"/>
            </a:graphicData>
          </a:graphic>
        </xdr:graphicFrame>
      </mc:Choice>
      <mc:Fallback xmlns="">
        <xdr:sp macro="" textlink="">
          <xdr:nvSpPr>
            <xdr:cNvPr id="0" name=""/>
            <xdr:cNvSpPr>
              <a:spLocks noTextEdit="1"/>
            </xdr:cNvSpPr>
          </xdr:nvSpPr>
          <xdr:spPr>
            <a:xfrm>
              <a:off x="9159240" y="822960"/>
              <a:ext cx="2880000" cy="6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10</xdr:col>
      <xdr:colOff>15240</xdr:colOff>
      <xdr:row>7</xdr:row>
      <xdr:rowOff>114300</xdr:rowOff>
    </xdr:from>
    <xdr:to>
      <xdr:col>13</xdr:col>
      <xdr:colOff>152040</xdr:colOff>
      <xdr:row>10</xdr:row>
      <xdr:rowOff>154800</xdr:rowOff>
    </xdr:to>
    <mc:AlternateContent xmlns:mc="http://schemas.openxmlformats.org/markup-compatibility/2006" xmlns:sle15="http://schemas.microsoft.com/office/drawing/2012/slicer">
      <mc:Choice Requires="sle15">
        <xdr:graphicFrame macro="">
          <xdr:nvGraphicFramePr>
            <xdr:cNvPr id="12" name="MINT-KITA"/>
            <xdr:cNvGraphicFramePr/>
          </xdr:nvGraphicFramePr>
          <xdr:xfrm>
            <a:off x="0" y="0"/>
            <a:ext cx="0" cy="0"/>
          </xdr:xfrm>
          <a:graphic>
            <a:graphicData uri="http://schemas.microsoft.com/office/drawing/2010/slicer">
              <sle:slicer xmlns:sle="http://schemas.microsoft.com/office/drawing/2010/slicer" name="MINT-KITA"/>
            </a:graphicData>
          </a:graphic>
        </xdr:graphicFrame>
      </mc:Choice>
      <mc:Fallback xmlns="">
        <xdr:sp macro="" textlink="">
          <xdr:nvSpPr>
            <xdr:cNvPr id="0" name=""/>
            <xdr:cNvSpPr>
              <a:spLocks noTextEdit="1"/>
            </xdr:cNvSpPr>
          </xdr:nvSpPr>
          <xdr:spPr>
            <a:xfrm>
              <a:off x="9159240" y="1447800"/>
              <a:ext cx="2880000" cy="6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10</xdr:col>
      <xdr:colOff>22860</xdr:colOff>
      <xdr:row>10</xdr:row>
      <xdr:rowOff>182880</xdr:rowOff>
    </xdr:from>
    <xdr:to>
      <xdr:col>13</xdr:col>
      <xdr:colOff>159660</xdr:colOff>
      <xdr:row>14</xdr:row>
      <xdr:rowOff>32880</xdr:rowOff>
    </xdr:to>
    <mc:AlternateContent xmlns:mc="http://schemas.openxmlformats.org/markup-compatibility/2006" xmlns:sle15="http://schemas.microsoft.com/office/drawing/2012/slicer">
      <mc:Choice Requires="sle15">
        <xdr:graphicFrame macro="">
          <xdr:nvGraphicFramePr>
            <xdr:cNvPr id="13" name="Werkstatt-Pädagogik"/>
            <xdr:cNvGraphicFramePr/>
          </xdr:nvGraphicFramePr>
          <xdr:xfrm>
            <a:off x="0" y="0"/>
            <a:ext cx="0" cy="0"/>
          </xdr:xfrm>
          <a:graphic>
            <a:graphicData uri="http://schemas.microsoft.com/office/drawing/2010/slicer">
              <sle:slicer xmlns:sle="http://schemas.microsoft.com/office/drawing/2010/slicer" name="Werkstatt-Pädagogik"/>
            </a:graphicData>
          </a:graphic>
        </xdr:graphicFrame>
      </mc:Choice>
      <mc:Fallback xmlns="">
        <xdr:sp macro="" textlink="">
          <xdr:nvSpPr>
            <xdr:cNvPr id="0" name=""/>
            <xdr:cNvSpPr>
              <a:spLocks noTextEdit="1"/>
            </xdr:cNvSpPr>
          </xdr:nvSpPr>
          <xdr:spPr>
            <a:xfrm>
              <a:off x="9166860" y="2087880"/>
              <a:ext cx="2880000" cy="6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10</xdr:col>
      <xdr:colOff>30480</xdr:colOff>
      <xdr:row>14</xdr:row>
      <xdr:rowOff>60959</xdr:rowOff>
    </xdr:from>
    <xdr:to>
      <xdr:col>13</xdr:col>
      <xdr:colOff>167280</xdr:colOff>
      <xdr:row>17</xdr:row>
      <xdr:rowOff>101459</xdr:rowOff>
    </xdr:to>
    <mc:AlternateContent xmlns:mc="http://schemas.openxmlformats.org/markup-compatibility/2006" xmlns:sle15="http://schemas.microsoft.com/office/drawing/2012/slicer">
      <mc:Choice Requires="sle15">
        <xdr:graphicFrame macro="">
          <xdr:nvGraphicFramePr>
            <xdr:cNvPr id="14" name="Montessori-Pädagogik"/>
            <xdr:cNvGraphicFramePr/>
          </xdr:nvGraphicFramePr>
          <xdr:xfrm>
            <a:off x="0" y="0"/>
            <a:ext cx="0" cy="0"/>
          </xdr:xfrm>
          <a:graphic>
            <a:graphicData uri="http://schemas.microsoft.com/office/drawing/2010/slicer">
              <sle:slicer xmlns:sle="http://schemas.microsoft.com/office/drawing/2010/slicer" name="Montessori-Pädagogik"/>
            </a:graphicData>
          </a:graphic>
        </xdr:graphicFrame>
      </mc:Choice>
      <mc:Fallback xmlns="">
        <xdr:sp macro="" textlink="">
          <xdr:nvSpPr>
            <xdr:cNvPr id="0" name=""/>
            <xdr:cNvSpPr>
              <a:spLocks noTextEdit="1"/>
            </xdr:cNvSpPr>
          </xdr:nvSpPr>
          <xdr:spPr>
            <a:xfrm>
              <a:off x="9174480" y="2727959"/>
              <a:ext cx="2880000" cy="6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10</xdr:col>
      <xdr:colOff>30480</xdr:colOff>
      <xdr:row>17</xdr:row>
      <xdr:rowOff>152399</xdr:rowOff>
    </xdr:from>
    <xdr:to>
      <xdr:col>13</xdr:col>
      <xdr:colOff>167280</xdr:colOff>
      <xdr:row>21</xdr:row>
      <xdr:rowOff>2399</xdr:rowOff>
    </xdr:to>
    <mc:AlternateContent xmlns:mc="http://schemas.openxmlformats.org/markup-compatibility/2006" xmlns:sle15="http://schemas.microsoft.com/office/drawing/2012/slicer">
      <mc:Choice Requires="sle15">
        <xdr:graphicFrame macro="">
          <xdr:nvGraphicFramePr>
            <xdr:cNvPr id="15" name="Waldorf-Pädagogik"/>
            <xdr:cNvGraphicFramePr/>
          </xdr:nvGraphicFramePr>
          <xdr:xfrm>
            <a:off x="0" y="0"/>
            <a:ext cx="0" cy="0"/>
          </xdr:xfrm>
          <a:graphic>
            <a:graphicData uri="http://schemas.microsoft.com/office/drawing/2010/slicer">
              <sle:slicer xmlns:sle="http://schemas.microsoft.com/office/drawing/2010/slicer" name="Waldorf-Pädagogik"/>
            </a:graphicData>
          </a:graphic>
        </xdr:graphicFrame>
      </mc:Choice>
      <mc:Fallback xmlns="">
        <xdr:sp macro="" textlink="">
          <xdr:nvSpPr>
            <xdr:cNvPr id="0" name=""/>
            <xdr:cNvSpPr>
              <a:spLocks noTextEdit="1"/>
            </xdr:cNvSpPr>
          </xdr:nvSpPr>
          <xdr:spPr>
            <a:xfrm>
              <a:off x="9174480" y="3390899"/>
              <a:ext cx="2880000" cy="6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10</xdr:col>
      <xdr:colOff>45720</xdr:colOff>
      <xdr:row>21</xdr:row>
      <xdr:rowOff>38099</xdr:rowOff>
    </xdr:from>
    <xdr:to>
      <xdr:col>13</xdr:col>
      <xdr:colOff>182520</xdr:colOff>
      <xdr:row>24</xdr:row>
      <xdr:rowOff>78599</xdr:rowOff>
    </xdr:to>
    <mc:AlternateContent xmlns:mc="http://schemas.openxmlformats.org/markup-compatibility/2006" xmlns:sle15="http://schemas.microsoft.com/office/drawing/2012/slicer">
      <mc:Choice Requires="sle15">
        <xdr:graphicFrame macro="">
          <xdr:nvGraphicFramePr>
            <xdr:cNvPr id="16" name="Kneipp-Pädagogik"/>
            <xdr:cNvGraphicFramePr/>
          </xdr:nvGraphicFramePr>
          <xdr:xfrm>
            <a:off x="0" y="0"/>
            <a:ext cx="0" cy="0"/>
          </xdr:xfrm>
          <a:graphic>
            <a:graphicData uri="http://schemas.microsoft.com/office/drawing/2010/slicer">
              <sle:slicer xmlns:sle="http://schemas.microsoft.com/office/drawing/2010/slicer" name="Kneipp-Pädagogik"/>
            </a:graphicData>
          </a:graphic>
        </xdr:graphicFrame>
      </mc:Choice>
      <mc:Fallback xmlns="">
        <xdr:sp macro="" textlink="">
          <xdr:nvSpPr>
            <xdr:cNvPr id="0" name=""/>
            <xdr:cNvSpPr>
              <a:spLocks noTextEdit="1"/>
            </xdr:cNvSpPr>
          </xdr:nvSpPr>
          <xdr:spPr>
            <a:xfrm>
              <a:off x="9189720" y="4038599"/>
              <a:ext cx="2880000" cy="6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13</xdr:col>
      <xdr:colOff>198120</xdr:colOff>
      <xdr:row>1</xdr:row>
      <xdr:rowOff>7619</xdr:rowOff>
    </xdr:from>
    <xdr:to>
      <xdr:col>16</xdr:col>
      <xdr:colOff>334920</xdr:colOff>
      <xdr:row>4</xdr:row>
      <xdr:rowOff>48119</xdr:rowOff>
    </xdr:to>
    <mc:AlternateContent xmlns:mc="http://schemas.openxmlformats.org/markup-compatibility/2006" xmlns:sle15="http://schemas.microsoft.com/office/drawing/2012/slicer">
      <mc:Choice Requires="sle15">
        <xdr:graphicFrame macro="">
          <xdr:nvGraphicFramePr>
            <xdr:cNvPr id="17" name="Tiergestützte Pädagogik"/>
            <xdr:cNvGraphicFramePr/>
          </xdr:nvGraphicFramePr>
          <xdr:xfrm>
            <a:off x="0" y="0"/>
            <a:ext cx="0" cy="0"/>
          </xdr:xfrm>
          <a:graphic>
            <a:graphicData uri="http://schemas.microsoft.com/office/drawing/2010/slicer">
              <sle:slicer xmlns:sle="http://schemas.microsoft.com/office/drawing/2010/slicer" name="Tiergestützte Pädagogik"/>
            </a:graphicData>
          </a:graphic>
        </xdr:graphicFrame>
      </mc:Choice>
      <mc:Fallback xmlns="">
        <xdr:sp macro="" textlink="">
          <xdr:nvSpPr>
            <xdr:cNvPr id="0" name=""/>
            <xdr:cNvSpPr>
              <a:spLocks noTextEdit="1"/>
            </xdr:cNvSpPr>
          </xdr:nvSpPr>
          <xdr:spPr>
            <a:xfrm>
              <a:off x="12085320" y="198119"/>
              <a:ext cx="2880000" cy="6120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4</xdr:row>
      <xdr:rowOff>7620</xdr:rowOff>
    </xdr:from>
    <xdr:to>
      <xdr:col>7</xdr:col>
      <xdr:colOff>30480</xdr:colOff>
      <xdr:row>9</xdr:row>
      <xdr:rowOff>7620</xdr:rowOff>
    </xdr:to>
    <xdr:sp macro="" textlink="">
      <xdr:nvSpPr>
        <xdr:cNvPr id="2" name="Textfeld 1"/>
        <xdr:cNvSpPr txBox="1"/>
      </xdr:nvSpPr>
      <xdr:spPr>
        <a:xfrm>
          <a:off x="4823460" y="1150620"/>
          <a:ext cx="2621280" cy="190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t"/>
        <a:lstStyle/>
        <a:p>
          <a:r>
            <a:rPr lang="de-DE" sz="1300">
              <a:latin typeface="Arial" panose="020B0604020202020204" pitchFamily="34" charset="0"/>
              <a:cs typeface="Arial" panose="020B0604020202020204" pitchFamily="34" charset="0"/>
            </a:rPr>
            <a:t>XS = unter 25 Kinder</a:t>
          </a:r>
        </a:p>
        <a:p>
          <a:endParaRPr lang="de-DE" sz="1300">
            <a:latin typeface="Arial" panose="020B0604020202020204" pitchFamily="34" charset="0"/>
            <a:cs typeface="Arial" panose="020B0604020202020204" pitchFamily="34" charset="0"/>
          </a:endParaRPr>
        </a:p>
        <a:p>
          <a:r>
            <a:rPr lang="de-DE" sz="1300">
              <a:latin typeface="Arial" panose="020B0604020202020204" pitchFamily="34" charset="0"/>
              <a:cs typeface="Arial" panose="020B0604020202020204" pitchFamily="34" charset="0"/>
            </a:rPr>
            <a:t>S  = 25 bis</a:t>
          </a:r>
          <a:r>
            <a:rPr lang="de-DE" sz="1300" baseline="0">
              <a:latin typeface="Arial" panose="020B0604020202020204" pitchFamily="34" charset="0"/>
              <a:cs typeface="Arial" panose="020B0604020202020204" pitchFamily="34" charset="0"/>
            </a:rPr>
            <a:t> 49 Kinder</a:t>
          </a:r>
        </a:p>
        <a:p>
          <a:endParaRPr lang="de-DE" sz="1300" baseline="0">
            <a:latin typeface="Arial" panose="020B0604020202020204" pitchFamily="34" charset="0"/>
            <a:cs typeface="Arial" panose="020B0604020202020204" pitchFamily="34" charset="0"/>
          </a:endParaRPr>
        </a:p>
        <a:p>
          <a:r>
            <a:rPr lang="de-DE" sz="1300" baseline="0">
              <a:latin typeface="Arial" panose="020B0604020202020204" pitchFamily="34" charset="0"/>
              <a:cs typeface="Arial" panose="020B0604020202020204" pitchFamily="34" charset="0"/>
            </a:rPr>
            <a:t>M  = 50 bis 99 Kinder</a:t>
          </a:r>
        </a:p>
        <a:p>
          <a:endParaRPr lang="de-DE" sz="1300" baseline="0">
            <a:latin typeface="Arial" panose="020B0604020202020204" pitchFamily="34" charset="0"/>
            <a:cs typeface="Arial" panose="020B0604020202020204" pitchFamily="34" charset="0"/>
          </a:endParaRPr>
        </a:p>
        <a:p>
          <a:r>
            <a:rPr lang="de-DE" sz="1300" baseline="0">
              <a:latin typeface="Arial" panose="020B0604020202020204" pitchFamily="34" charset="0"/>
              <a:cs typeface="Arial" panose="020B0604020202020204" pitchFamily="34" charset="0"/>
            </a:rPr>
            <a:t>L  = 100 bis 149 Kinder</a:t>
          </a:r>
        </a:p>
        <a:p>
          <a:endParaRPr lang="de-DE" sz="1300" baseline="0">
            <a:latin typeface="Arial" panose="020B0604020202020204" pitchFamily="34" charset="0"/>
            <a:cs typeface="Arial" panose="020B0604020202020204" pitchFamily="34" charset="0"/>
          </a:endParaRPr>
        </a:p>
        <a:p>
          <a:r>
            <a:rPr lang="de-DE" sz="1300" baseline="0">
              <a:latin typeface="Arial" panose="020B0604020202020204" pitchFamily="34" charset="0"/>
              <a:cs typeface="Arial" panose="020B0604020202020204" pitchFamily="34" charset="0"/>
            </a:rPr>
            <a:t>XL = 150 und mehr Kinder</a:t>
          </a:r>
          <a:endParaRPr lang="de-DE" sz="13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548640</xdr:colOff>
      <xdr:row>1</xdr:row>
      <xdr:rowOff>129540</xdr:rowOff>
    </xdr:from>
    <xdr:to>
      <xdr:col>12</xdr:col>
      <xdr:colOff>312420</xdr:colOff>
      <xdr:row>13</xdr:row>
      <xdr:rowOff>281940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175260</xdr:colOff>
      <xdr:row>2</xdr:row>
      <xdr:rowOff>15240</xdr:rowOff>
    </xdr:from>
    <xdr:to>
      <xdr:col>12</xdr:col>
      <xdr:colOff>160020</xdr:colOff>
      <xdr:row>15</xdr:row>
      <xdr:rowOff>259080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297180</xdr:colOff>
      <xdr:row>3</xdr:row>
      <xdr:rowOff>373380</xdr:rowOff>
    </xdr:from>
    <xdr:to>
      <xdr:col>8</xdr:col>
      <xdr:colOff>228600</xdr:colOff>
      <xdr:row>8</xdr:row>
      <xdr:rowOff>373380</xdr:rowOff>
    </xdr:to>
    <xdr:sp macro="" textlink="">
      <xdr:nvSpPr>
        <xdr:cNvPr id="2" name="Textfeld 1"/>
        <xdr:cNvSpPr txBox="1"/>
      </xdr:nvSpPr>
      <xdr:spPr>
        <a:xfrm>
          <a:off x="4709160" y="1135380"/>
          <a:ext cx="3589020" cy="190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t"/>
        <a:lstStyle/>
        <a:p>
          <a:r>
            <a:rPr lang="de-DE" sz="1300">
              <a:latin typeface="Arial" panose="020B0604020202020204" pitchFamily="34" charset="0"/>
              <a:cs typeface="Arial" panose="020B0604020202020204" pitchFamily="34" charset="0"/>
            </a:rPr>
            <a:t>O    = Östlicher Landkreis</a:t>
          </a:r>
        </a:p>
        <a:p>
          <a:endParaRPr lang="de-DE" sz="1300">
            <a:latin typeface="Arial" panose="020B0604020202020204" pitchFamily="34" charset="0"/>
            <a:cs typeface="Arial" panose="020B0604020202020204" pitchFamily="34" charset="0"/>
          </a:endParaRPr>
        </a:p>
        <a:p>
          <a:r>
            <a:rPr lang="de-DE" sz="1300">
              <a:latin typeface="Arial" panose="020B0604020202020204" pitchFamily="34" charset="0"/>
              <a:cs typeface="Arial" panose="020B0604020202020204" pitchFamily="34" charset="0"/>
            </a:rPr>
            <a:t>M    = Landkreis Mitte</a:t>
          </a:r>
          <a:endParaRPr lang="de-DE" sz="1300" baseline="0">
            <a:latin typeface="Arial" panose="020B0604020202020204" pitchFamily="34" charset="0"/>
            <a:cs typeface="Arial" panose="020B0604020202020204" pitchFamily="34" charset="0"/>
          </a:endParaRPr>
        </a:p>
        <a:p>
          <a:endParaRPr lang="de-DE" sz="1300" baseline="0">
            <a:latin typeface="Arial" panose="020B0604020202020204" pitchFamily="34" charset="0"/>
            <a:cs typeface="Arial" panose="020B0604020202020204" pitchFamily="34" charset="0"/>
          </a:endParaRPr>
        </a:p>
        <a:p>
          <a:r>
            <a:rPr lang="de-DE" sz="1300" baseline="0">
              <a:latin typeface="Arial" panose="020B0604020202020204" pitchFamily="34" charset="0"/>
              <a:cs typeface="Arial" panose="020B0604020202020204" pitchFamily="34" charset="0"/>
            </a:rPr>
            <a:t>NW = Nord-/westlicher Landkreis</a:t>
          </a:r>
        </a:p>
        <a:p>
          <a:endParaRPr lang="de-DE" sz="1300" baseline="0">
            <a:latin typeface="Arial" panose="020B0604020202020204" pitchFamily="34" charset="0"/>
            <a:cs typeface="Arial" panose="020B0604020202020204" pitchFamily="34" charset="0"/>
          </a:endParaRPr>
        </a:p>
        <a:p>
          <a:r>
            <a:rPr lang="de-DE" sz="1300" baseline="0">
              <a:latin typeface="Arial" panose="020B0604020202020204" pitchFamily="34" charset="0"/>
              <a:cs typeface="Arial" panose="020B0604020202020204" pitchFamily="34" charset="0"/>
            </a:rPr>
            <a:t>SW = Süd-/westlicher Landkreis</a:t>
          </a:r>
          <a:endParaRPr lang="de-DE" sz="13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22860</xdr:colOff>
      <xdr:row>0</xdr:row>
      <xdr:rowOff>129541</xdr:rowOff>
    </xdr:from>
    <xdr:to>
      <xdr:col>4</xdr:col>
      <xdr:colOff>22860</xdr:colOff>
      <xdr:row>1</xdr:row>
      <xdr:rowOff>701040</xdr:rowOff>
    </xdr:to>
    <mc:AlternateContent xmlns:mc="http://schemas.openxmlformats.org/markup-compatibility/2006" xmlns:a14="http://schemas.microsoft.com/office/drawing/2010/main">
      <mc:Choice Requires="a14">
        <xdr:graphicFrame macro="">
          <xdr:nvGraphicFramePr>
            <xdr:cNvPr id="2" name="Region 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937260" y="129541"/>
              <a:ext cx="7802880" cy="761999"/>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Breu, Erika" refreshedDate="45666.705112152777" createdVersion="6" refreshedVersion="6" minRefreshableVersion="3" recordCount="109">
  <cacheSource type="worksheet">
    <worksheetSource name="tbl_Kitas"/>
  </cacheSource>
  <cacheFields count="68">
    <cacheField name="Nr." numFmtId="0">
      <sharedItems containsSemiMixedTypes="0" containsString="0" containsNumber="1" containsInteger="1" minValue="1" maxValue="112" count="112">
        <n v="64"/>
        <n v="79"/>
        <n v="91"/>
        <n v="4"/>
        <n v="86"/>
        <n v="57"/>
        <n v="47"/>
        <n v="83"/>
        <n v="109"/>
        <n v="22"/>
        <n v="53"/>
        <n v="52"/>
        <n v="65"/>
        <n v="35"/>
        <n v="20"/>
        <n v="63"/>
        <n v="90"/>
        <n v="27"/>
        <n v="54"/>
        <n v="71"/>
        <n v="31"/>
        <n v="51"/>
        <n v="81"/>
        <n v="50"/>
        <n v="2"/>
        <n v="49"/>
        <n v="38"/>
        <n v="62"/>
        <n v="73"/>
        <n v="24"/>
        <n v="87"/>
        <n v="1"/>
        <n v="3"/>
        <n v="94"/>
        <n v="82"/>
        <n v="30"/>
        <n v="8"/>
        <n v="61"/>
        <n v="59"/>
        <n v="7"/>
        <n v="40"/>
        <n v="17"/>
        <n v="43"/>
        <n v="33"/>
        <n v="10"/>
        <n v="80"/>
        <n v="26"/>
        <n v="18"/>
        <n v="72"/>
        <n v="32"/>
        <n v="39"/>
        <n v="70"/>
        <n v="106"/>
        <n v="9"/>
        <n v="105"/>
        <n v="88"/>
        <n v="97"/>
        <n v="41"/>
        <n v="15"/>
        <n v="34"/>
        <n v="104"/>
        <n v="16"/>
        <n v="95"/>
        <n v="103"/>
        <n v="75"/>
        <n v="85"/>
        <n v="55"/>
        <n v="74"/>
        <n v="19"/>
        <n v="98"/>
        <n v="13"/>
        <n v="23"/>
        <n v="76"/>
        <n v="5"/>
        <n v="56"/>
        <n v="28"/>
        <n v="68"/>
        <n v="48"/>
        <n v="77"/>
        <n v="112"/>
        <n v="93"/>
        <n v="92"/>
        <n v="102"/>
        <n v="6"/>
        <n v="11"/>
        <n v="89"/>
        <n v="58"/>
        <n v="69"/>
        <n v="108"/>
        <n v="37"/>
        <n v="44"/>
        <n v="67"/>
        <n v="96"/>
        <n v="21"/>
        <n v="14"/>
        <n v="45"/>
        <n v="25"/>
        <n v="78"/>
        <n v="29"/>
        <n v="66"/>
        <n v="46"/>
        <n v="111"/>
        <n v="12"/>
        <n v="84"/>
        <n v="99"/>
        <n v="100"/>
        <n v="101"/>
        <n v="110"/>
        <n v="107"/>
        <n v="36" u="1"/>
        <n v="42" u="1"/>
        <n v="60" u="1"/>
      </sharedItems>
    </cacheField>
    <cacheField name="Einrichtungsname" numFmtId="0">
      <sharedItems count="117">
        <s v="Kinderhaus Polling"/>
        <s v="Clara-Fey Haus für Kinder"/>
        <s v="AWO Kinderhaus Villa Kunterbunt"/>
        <s v="Kath. Kindergarten St. Nikolaus"/>
        <s v="Kindertagesstätte Steingaden"/>
        <s v="AWO-Kinderhort an der Winterstrasse"/>
        <s v="Kita Sonnenschein"/>
        <s v="Kinderhaus Seeshaupt"/>
        <s v="Gemeindekindergarten Schatzkiste"/>
        <s v="Kath. Haus für Kinder St. Vitus"/>
        <s v="AWO-Kinderhaus an der Birkenstraße"/>
        <s v="AWOlino Kindergarten"/>
        <s v="Kindertagesstätte der Gemeinde Polling"/>
        <s v="Integrativer Kindergarten mit Krippe und Hort am Berg"/>
        <s v="Kindertagesstätte Huglhupf"/>
        <s v="Kindergarten Spatzennest"/>
        <s v="Evang.-Luth. Haus für Kinder"/>
        <s v="Kath. Kindertagesstätte St. Christophorus"/>
        <s v="KiM KITA PENZBERG"/>
        <s v="Don Bosco Haus für Kinder"/>
        <s v="Kindergarten St. Barbara"/>
        <s v="Evang. Haus für Kinder Penzberg"/>
        <s v="Kindergarten St. Walburga"/>
        <s v="Kindertagesstätte _x000a_St. Raphael"/>
        <s v="Integratives Kinderhaus in Altenstadt"/>
        <s v="Integratives Kinderhaus _x000a_im Forsthaus"/>
        <s v="Kinderhaus im Dorf"/>
        <s v="Integrativer Kindergarten mit Krippe an der Birkenstraße"/>
        <s v="Kindergarten St. Franziskus - Haus für Inklusion"/>
        <s v="Kinderhaus am Storchennest"/>
        <s v="Integratives Kneippkinderhaus Mariae Himmelfahrt"/>
        <s v="Kath. Kindergarten St. Michael"/>
        <s v="Kindertagesstätte Antdorf"/>
        <s v="Städtischer Kindergarten Nepomuk und Kinderkrippe"/>
        <s v="Gemeindekindergarten Sonnenblume"/>
        <s v="Kindertagesstätte _x000a_St. Johann"/>
        <s v="Kindergarten St. Hedwig"/>
        <s v="Kath. Kindergarten St. Franziskus"/>
        <s v="Kinderkrippe Spatzennest"/>
        <s v="Kinderhaus Bernried"/>
        <s v="Kinderhaus Peiting"/>
        <s v="Kindergarten im Hetten"/>
        <s v="Therese-Peter-Haus _x000a_für Kinder"/>
        <s v="AWO-Kinderhaus Pumuckl"/>
        <s v="Kinderhaus Ich &amp; Du"/>
        <s v="Kindergarten Haus für Kinder"/>
        <s v="Kindergarten Obersöchering"/>
        <s v="Integratives Kinderhaus _x000a_am Schächen"/>
        <s v="Kath. Kindergarten St. Johannes"/>
        <s v="Evang. Kindergarten Regenbogen"/>
        <s v="Caritas Kindergarten St. Michael"/>
        <s v="BRK Kindergarten &quot;St.Raphael&quot;"/>
        <s v="BRK Kinderhaus &quot;Weltentdecker&quot;"/>
        <s v="Kindergarten St. Anna"/>
        <s v="FortSchritt Kinderhaus Am Sonnenfeld"/>
        <s v="Kath. Kneippkinderhaus St. Anna"/>
        <s v="Kinderhaus Franziskus"/>
        <s v="Kindergarten am Gumpen"/>
        <s v="Kindergarten und Krippe Sonnenblick"/>
        <s v="Inklusives Kinderhaus _x000a_an der Ammer"/>
        <s v="Hort an der Ammer"/>
        <s v="Caritas Kindertagesstätte St. Anna"/>
        <s v="Städtischer Kindergarten und Kinderkrippe Unterhausener Dorfspatzen"/>
        <s v="Städtisches Kinderhaus Pfiffikus"/>
        <s v="Kindergarten Regenbogen"/>
        <s v="Gemeindekindergarten Sindelsdorf"/>
        <s v="Albert Schweitzer Waldkindergarten Penzberg"/>
        <s v="Kindergarten Mariae Himmelfahrt"/>
        <s v="Naturkindergarten Bergwaldkinder"/>
        <s v="Naturkindergarten Weilheim"/>
        <s v="Ulrich Haus für Kinder"/>
        <s v="Kindergarten St. Georg"/>
        <s v="Kindergarten Luftballon"/>
        <s v="Waldkinder Bernried e.V. "/>
        <s v="Kindergarten Arche Noah"/>
        <s v="Kath. Kindertagesstätte _x000a_St. Elisabeth"/>
        <s v="AWO Kindertagesstätte Zwergerlnest"/>
        <s v="Naturkindergarten am Weiherhäusle"/>
        <s v="Kindergarten Kunterbunt"/>
        <s v="Gemeindekindergarten Wildsteig"/>
        <s v="WaldorfHaus Weilheim"/>
        <s v="Montessori Kinderhaus &amp; Kinderhäuschen"/>
        <s v="Kinderhaus im Paradeis"/>
        <s v="Krippe am Kloster"/>
        <s v="Kindergarten Eglfing"/>
        <s v="Kath. Kindergarten _x000a_St. Michael"/>
        <s v="Montessori Kindergarten Villa Kunterbunt"/>
        <s v="Kinderhort „Bunte Kleckse“ Raisting"/>
        <s v="Kindergarten Dorfstrolche"/>
        <s v="Montessori Kinderhort Peißenberg"/>
        <s v="Kindergarten Birkland"/>
        <s v="Kindergarten Prem"/>
        <s v="Waldkindergarten &quot;Die Wurzelkinder&quot;"/>
        <s v="Naturkindergarten Himmelblau"/>
        <s v="Kindergarten Achgrom-Zwergal e.V."/>
        <s v="Integrativer Hort im Kinderhaus Peiting"/>
        <s v="Naturkindergarten &quot;Die kleinen Forscher&quot;"/>
        <s v="Kindernest Schongau e.V."/>
        <s v="Naturkindergarten &quot;Bärenbande&quot;"/>
        <s v="Naturkindergarten &quot;Waldwichtel&quot;"/>
        <s v="Waldkindergarten Peiting &quot;Die Wurzelzwerge&quot;"/>
        <s v="Waldkindergarten Wielenbach"/>
        <s v="Kinderkrippe Eglfing"/>
        <s v="Kindernest Seeshaupt"/>
        <s v="Kindernest am Rosengarten"/>
        <s v="Weilheimer Kindernest Gelbe Villa"/>
        <s v="Kinderkrippe Zwergerltreff"/>
        <s v="Kinderkrippe im Marita Beissel Haus der Johanniter"/>
        <s v="Kindertagesstätte &quot;Bärenhöhle&quot;"/>
        <s v="Einstiegsgruppe im Familienzentrum Arche Noah" u="1"/>
        <s v="Kindergarten Am Rathaus" u="1"/>
        <s v="Hort Peiting" u="1"/>
        <s v="AWO Kinderhaus Taka Tuka Land" u="1"/>
        <s v="Waldkindergarten Peiting Die Wurzelzwerge e.V." u="1"/>
        <s v="Hort Peißenberg" u="1"/>
        <s v="Montessori Kinderhaus Weilheim" u="1"/>
        <s v="Montessori Kinderhaus Villa Kunterbunt" u="1"/>
      </sharedItems>
    </cacheField>
    <cacheField name="Einrichtungs-nummer" numFmtId="0">
      <sharedItems containsMixedTypes="1" containsNumber="1" containsInteger="1" minValue="1901130002" maxValue="1901400073"/>
    </cacheField>
    <cacheField name="Leitung Anrede" numFmtId="0">
      <sharedItems/>
    </cacheField>
    <cacheField name="Leitung Nachname" numFmtId="0">
      <sharedItems/>
    </cacheField>
    <cacheField name="Einrichtungsleitung" numFmtId="0">
      <sharedItems/>
    </cacheField>
    <cacheField name="Straße" numFmtId="0">
      <sharedItems/>
    </cacheField>
    <cacheField name="PLZ " numFmtId="0">
      <sharedItems containsSemiMixedTypes="0" containsString="0" containsNumber="1" containsInteger="1" minValue="82347" maxValue="86989"/>
    </cacheField>
    <cacheField name="Ort" numFmtId="0">
      <sharedItems count="34">
        <s v="Polling"/>
        <s v="Schongau"/>
        <s v="Weilheim"/>
        <s v="Bernbeuren"/>
        <s v="Steingaden"/>
        <s v="Penzberg"/>
        <s v="Peiting"/>
        <s v="Seeshaupt"/>
        <s v="Wielenbach"/>
        <s v="Iffeldorf"/>
        <s v="Peißenberg"/>
        <s v="Huglfing"/>
        <s v="Pähl"/>
        <s v="Rottenbuch"/>
        <s v="Schwabbruck"/>
        <s v="Altenstadt"/>
        <s v="Oberhausen"/>
        <s v="Antdorf"/>
        <s v="Schwabsoien"/>
        <s v="Böbing"/>
        <s v="Bernried"/>
        <s v="Hohenpeißenberg"/>
        <s v="Eberfing"/>
        <s v="Obersöchering"/>
        <s v="Raisting"/>
        <s v="Burggen"/>
        <s v="Hohenfurch"/>
        <s v="Sindelsdorf"/>
        <s v="Habach"/>
        <s v="Ingenried"/>
        <s v="Wildsteig"/>
        <s v="Eglfing"/>
        <s v="Wessobrunn"/>
        <s v="Prem"/>
      </sharedItems>
    </cacheField>
    <cacheField name="Ortsteil" numFmtId="0">
      <sharedItems containsBlank="1"/>
    </cacheField>
    <cacheField name="Adresse" numFmtId="0">
      <sharedItems/>
    </cacheField>
    <cacheField name="Region" numFmtId="0">
      <sharedItems containsBlank="1" count="5">
        <s v="M"/>
        <s v="NW"/>
        <s v="SW"/>
        <s v="O"/>
        <m u="1"/>
      </sharedItems>
    </cacheField>
    <cacheField name="Einrichtungstyp" numFmtId="0">
      <sharedItems containsBlank="1" count="8">
        <s v="Krippe &amp; Kindergarten &amp; Hort"/>
        <s v="Kindergarten &amp; Hort"/>
        <s v="Krippe &amp; Kindergarten"/>
        <s v="Hort"/>
        <s v="Kindergarten"/>
        <s v="Krippe"/>
        <m u="1"/>
        <s v="Haus für Kinder" u="1"/>
      </sharedItems>
    </cacheField>
    <cacheField name="Gruppenform" numFmtId="0">
      <sharedItems containsBlank="1" count="5">
        <s v="Geschlossen"/>
        <s v="Teiloffen"/>
        <s v="Offen"/>
        <m u="1"/>
        <s v="?" u="1"/>
      </sharedItems>
    </cacheField>
    <cacheField name="Rechtsform" numFmtId="0">
      <sharedItems count="5">
        <s v="gGmbH"/>
        <s v="Verein"/>
        <s v="Kirchlich"/>
        <s v="Kommunal"/>
        <s v="K.d.ö.R"/>
      </sharedItems>
    </cacheField>
    <cacheField name="Größe lt. Umfrage" numFmtId="0">
      <sharedItems/>
    </cacheField>
    <cacheField name="Maximale Öffnungszeiten" numFmtId="0">
      <sharedItems/>
    </cacheField>
    <cacheField name="Konfession" numFmtId="0">
      <sharedItems/>
    </cacheField>
    <cacheField name="Träger-Bezeichnung" numFmtId="0">
      <sharedItems/>
    </cacheField>
    <cacheField name="Träger-Straße" numFmtId="0">
      <sharedItems/>
    </cacheField>
    <cacheField name="Träger-PLZ" numFmtId="0">
      <sharedItems containsSemiMixedTypes="0" containsString="0" containsNumber="1" containsInteger="1" minValue="80335" maxValue="86989"/>
    </cacheField>
    <cacheField name="Träger-Ort" numFmtId="0">
      <sharedItems/>
    </cacheField>
    <cacheField name="Träger-Statistik" numFmtId="0">
      <sharedItems count="52">
        <s v="Kinderhilfe Oberland"/>
        <s v="KJF Augsburg e.V."/>
        <s v="Arbeiterwohlfahrt"/>
        <s v="Kita Zentrum St. Simpert"/>
        <s v="Gemeinde Steingaden"/>
        <s v="Markt Peiting"/>
        <s v="Gemeinde Seeshaupt"/>
        <s v="Gemeinde Wielenbach"/>
        <s v="Gemeinde Polling"/>
        <s v="Gemeinde Huglfing"/>
        <s v="Spatzennest Familienservice gGmbH"/>
        <s v="Evang. Kirchengemeinde Weilheim"/>
        <s v="Stadt Penzberg"/>
        <s v="Provinzialat der Don Bosco Schwestern München"/>
        <s v="Evang. Kirchengemeinde Penzberg"/>
        <s v="Gemeinde Oberhausen"/>
        <s v="Kath. Kirchenstiftung St. Michael"/>
        <s v="Gemeinde Antdorf"/>
        <s v="Stadt Weilheim"/>
        <s v="Gemeinde Schwabsoien"/>
        <s v="Gemeinde Böbing"/>
        <s v="Gemeinde Eberfing"/>
        <s v="Stadt Schongau"/>
        <s v="Gemeinde Obersöchering"/>
        <s v="Evang. Kirchengemeinde Peißenberg"/>
        <s v="Caritas München/Freising"/>
        <s v="Bayerisches Rotes Kreuz"/>
        <s v="FortSchritt Bayern gGmbH"/>
        <s v="Gemeinde Hohenfurch"/>
        <s v="Gemeinde Sindelsdorf"/>
        <s v="Albert-Schweitzer-Familienwerk Bayern e.V."/>
        <s v="Natürlich! - Natur begreifen e.V."/>
        <s v="Gemeinde Habach"/>
        <s v="Gemeinde Ingenried"/>
        <s v="Waldkinder Bernried e.V."/>
        <s v="Familienzentrum Arche Noah gGmbH"/>
        <s v="Gemeinde Wildsteig"/>
        <s v="Verein zur Förderung der Waldorfpädagogik"/>
        <s v="Montessori Förderverein Weilheim-Schongau"/>
        <s v="MüZe gGmbH"/>
        <s v="Gemeinde Eglfing"/>
        <s v="Montessori Fördergemeinschaft Penzberg e.V."/>
        <s v="Gemeinde Raisting"/>
        <s v="Gemeinde Wessobrunn"/>
        <s v="Gemeinde Prem"/>
        <s v="Waldkindergarten Weilheim "/>
        <s v="Achgrom-Zwergal e.V."/>
        <s v="Elterninitiative Kindernest Schongau e.V."/>
        <s v="Waldkindergarten Peiting Die Wurzelzwerge e.V."/>
        <s v="A:KitZ! gGmbH"/>
        <s v="Kindernest Seeshaupt"/>
        <s v="Johanniter-Unfall-Hilfe e. V."/>
      </sharedItems>
      <fieldGroup par="66"/>
    </cacheField>
    <cacheField name="Träger-Telefon" numFmtId="0">
      <sharedItems/>
    </cacheField>
    <cacheField name="Telefon" numFmtId="0">
      <sharedItems/>
    </cacheField>
    <cacheField name="E-Mail" numFmtId="0">
      <sharedItems/>
    </cacheField>
    <cacheField name="Internet-Seite" numFmtId="0">
      <sharedItems/>
    </cacheField>
    <cacheField name="Link" numFmtId="0">
      <sharedItems containsBlank="1"/>
    </cacheField>
    <cacheField name="Gruppen insgesamt" numFmtId="0">
      <sharedItems containsSemiMixedTypes="0" containsString="0" containsNumber="1" containsInteger="1" minValue="1" maxValue="10"/>
    </cacheField>
    <cacheField name="Gruppen Krippe" numFmtId="0">
      <sharedItems containsSemiMixedTypes="0" containsString="0" containsNumber="1" containsInteger="1" minValue="0" maxValue="7"/>
    </cacheField>
    <cacheField name="Gruppen KiGa" numFmtId="0">
      <sharedItems containsSemiMixedTypes="0" containsString="0" containsNumber="1" containsInteger="1" minValue="0" maxValue="7"/>
    </cacheField>
    <cacheField name="Gruppen Hort" numFmtId="0">
      <sharedItems containsSemiMixedTypes="0" containsString="0" containsNumber="1" containsInteger="1" minValue="0" maxValue="7"/>
    </cacheField>
    <cacheField name="Plätze insgesamt" numFmtId="0">
      <sharedItems containsSemiMixedTypes="0" containsString="0" containsNumber="1" containsInteger="1" minValue="12" maxValue="214"/>
    </cacheField>
    <cacheField name="Größe lt. www" numFmtId="0">
      <sharedItems containsBlank="1" count="6">
        <s v="M"/>
        <s v="XL"/>
        <s v="L"/>
        <s v="S"/>
        <s v="XS"/>
        <m u="1"/>
      </sharedItems>
    </cacheField>
    <cacheField name="Plätze Krippe" numFmtId="0">
      <sharedItems containsSemiMixedTypes="0" containsString="0" containsNumber="1" containsInteger="1" minValue="0" maxValue="86"/>
    </cacheField>
    <cacheField name="Plätze Kiga" numFmtId="0">
      <sharedItems containsSemiMixedTypes="0" containsString="0" containsNumber="1" containsInteger="1" minValue="0" maxValue="175"/>
    </cacheField>
    <cacheField name="Plätze Hort" numFmtId="0">
      <sharedItems containsSemiMixedTypes="0" containsString="0" containsNumber="1" containsInteger="1" minValue="0" maxValue="181"/>
    </cacheField>
    <cacheField name="Plätze lt. BE" numFmtId="0">
      <sharedItems containsSemiMixedTypes="0" containsString="0" containsNumber="1" containsInteger="1" minValue="0" maxValue="219"/>
    </cacheField>
    <cacheField name="Plätze U3" numFmtId="0">
      <sharedItems containsString="0" containsBlank="1" containsNumber="1" containsInteger="1" minValue="0" maxValue="86"/>
    </cacheField>
    <cacheField name="Plätze 3-6" numFmtId="0">
      <sharedItems containsString="0" containsBlank="1" containsNumber="1" containsInteger="1" minValue="0" maxValue="175"/>
    </cacheField>
    <cacheField name="Plätze Schulkinder" numFmtId="0">
      <sharedItems containsString="0" containsBlank="1" containsNumber="1" containsInteger="1" minValue="0" maxValue="145"/>
    </cacheField>
    <cacheField name="Krippe" numFmtId="0">
      <sharedItems/>
    </cacheField>
    <cacheField name="Kinder-garten" numFmtId="0">
      <sharedItems/>
    </cacheField>
    <cacheField name="Hort" numFmtId="0">
      <sharedItems/>
    </cacheField>
    <cacheField name="Schwer-punkt-KiTa" numFmtId="0">
      <sharedItems/>
    </cacheField>
    <cacheField name="Öffnungs-zeit &gt;45h" numFmtId="0">
      <sharedItems/>
    </cacheField>
    <cacheField name="Inklusion" numFmtId="0">
      <sharedItems count="3">
        <s v="Integrative Einrichtung"/>
        <s v="Keine Plätze"/>
        <s v="Einzel-Integration"/>
      </sharedItems>
    </cacheField>
    <cacheField name="Bemerkung Inklusion" numFmtId="0">
      <sharedItems containsBlank="1"/>
    </cacheField>
    <cacheField name="Einzel-Integration" numFmtId="0">
      <sharedItems/>
    </cacheField>
    <cacheField name="Integrative Einrichtung" numFmtId="0">
      <sharedItems/>
    </cacheField>
    <cacheField name="Inklusions-Plätze" numFmtId="0">
      <sharedItems/>
    </cacheField>
    <cacheField name="Sprach-KITA" numFmtId="0">
      <sharedItems containsBlank="1" count="3">
        <s v="Nein"/>
        <s v="Ja"/>
        <m u="1"/>
      </sharedItems>
    </cacheField>
    <cacheField name="Wald- und Naturpädagogik" numFmtId="0">
      <sharedItems containsBlank="1" count="3">
        <s v="Nein"/>
        <s v="Ja"/>
        <m u="1"/>
      </sharedItems>
    </cacheField>
    <cacheField name="MINT-KITA" numFmtId="0">
      <sharedItems containsBlank="1" count="3">
        <s v="Nein"/>
        <s v="Ja"/>
        <m u="1"/>
      </sharedItems>
    </cacheField>
    <cacheField name="Werkstatt-Pädagogik" numFmtId="0">
      <sharedItems/>
    </cacheField>
    <cacheField name="Montessori-Pädagogik" numFmtId="0">
      <sharedItems/>
    </cacheField>
    <cacheField name="Waldorf-Pädagogik" numFmtId="0">
      <sharedItems/>
    </cacheField>
    <cacheField name="Kneipp-Pädagogik" numFmtId="0">
      <sharedItems/>
    </cacheField>
    <cacheField name="Tiergestützte Pädagogik" numFmtId="0">
      <sharedItems/>
    </cacheField>
    <cacheField name="Gebühren" numFmtId="0">
      <sharedItems/>
    </cacheField>
    <cacheField name="Logo" numFmtId="0">
      <sharedItems/>
    </cacheField>
    <cacheField name="Motto" numFmtId="0">
      <sharedItems containsBlank="1"/>
    </cacheField>
    <cacheField name="Eröffnung" numFmtId="0">
      <sharedItems containsMixedTypes="1" containsNumber="1" containsInteger="1" minValue="1953" maxValue="2024"/>
    </cacheField>
    <cacheField name="Online-Umfrage" numFmtId="0">
      <sharedItems/>
    </cacheField>
    <cacheField name="Namensgebung" numFmtId="0">
      <sharedItems/>
    </cacheField>
    <cacheField name="Bemerkungen" numFmtId="0">
      <sharedItems containsBlank="1"/>
    </cacheField>
    <cacheField name="Träger-Statistik2" numFmtId="0" databaseField="0">
      <fieldGroup base="22">
        <discretePr count="52">
          <x v="0"/>
          <x v="15"/>
          <x v="1"/>
          <x v="2"/>
          <x v="15"/>
          <x v="3"/>
          <x v="15"/>
          <x v="15"/>
          <x v="15"/>
          <x v="15"/>
          <x v="4"/>
          <x v="15"/>
          <x v="15"/>
          <x v="15"/>
          <x v="15"/>
          <x v="15"/>
          <x v="15"/>
          <x v="15"/>
          <x v="5"/>
          <x v="15"/>
          <x v="15"/>
          <x v="15"/>
          <x v="6"/>
          <x v="15"/>
          <x v="15"/>
          <x v="7"/>
          <x v="8"/>
          <x v="9"/>
          <x v="15"/>
          <x v="15"/>
          <x v="15"/>
          <x v="10"/>
          <x v="15"/>
          <x v="15"/>
          <x v="15"/>
          <x v="15"/>
          <x v="15"/>
          <x v="15"/>
          <x v="11"/>
          <x v="12"/>
          <x v="13"/>
          <x v="15"/>
          <x v="15"/>
          <x v="14"/>
          <x v="15"/>
          <x v="15"/>
          <x v="15"/>
          <x v="15"/>
          <x v="15"/>
          <x v="15"/>
          <x v="15"/>
          <x v="15"/>
        </discretePr>
        <groupItems count="16">
          <s v="Kinderhilfe Oberland"/>
          <s v="Arbeiterwohlfahrt"/>
          <s v="Kita Zentrum St. Simpert"/>
          <s v="Markt Peiting"/>
          <s v="Spatzennest Familienservice gGmbH"/>
          <s v="Stadt Weilheim"/>
          <s v="Stadt Schongau"/>
          <s v="Caritas München/Freising"/>
          <s v="Bayerisches Rotes Kreuz"/>
          <s v="FortSchritt Bayern gGmbH"/>
          <s v="Natürlich! - Natur begreifen e.V."/>
          <s v="Montessori Förderverein Weilheim-Schongau"/>
          <s v="MüZe gGmbH"/>
          <s v="Gemeinde Eglfing"/>
          <s v="Gemeinde Wessobrunn"/>
          <s v="Gruppe1"/>
        </groupItems>
      </fieldGroup>
    </cacheField>
    <cacheField name="Durchschnittliche Gruppengröße" numFmtId="0" formula="'Plätze insgesamt'/'Gruppen insgesamt'"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09">
  <r>
    <x v="0"/>
    <x v="0"/>
    <s v="1901420041"/>
    <s v="Frau"/>
    <s v="Merk"/>
    <s v="Frau Merk"/>
    <s v="Kirchplatz 1b"/>
    <n v="82398"/>
    <x v="0"/>
    <m/>
    <s v="Kirchplatz 1b, 82398 Polling"/>
    <x v="0"/>
    <x v="0"/>
    <x v="0"/>
    <x v="0"/>
    <s v="M"/>
    <s v="16.30 bis 17.29 Uhr"/>
    <s v="Evangelisch"/>
    <s v="Kinderhilfe Oberland gGmbH"/>
    <s v="Von-Kahl-Str. 4"/>
    <n v="86971"/>
    <s v="Peiting"/>
    <x v="0"/>
    <s v="08861 219-6102"/>
    <s v="0881 930324"/>
    <s v="kita.polling@_x000a_kinderhilfe-oberland.de"/>
    <s v="https://www.kinderhilfe-oberland.de/angebot/kinderhaus-polling/"/>
    <s v="Link"/>
    <n v="7"/>
    <n v="2"/>
    <n v="4"/>
    <n v="1"/>
    <n v="97"/>
    <x v="0"/>
    <n v="16"/>
    <n v="60"/>
    <n v="21"/>
    <n v="151"/>
    <n v="0"/>
    <n v="0"/>
    <n v="0"/>
    <s v="Ja"/>
    <s v="Ja"/>
    <s v="Ja"/>
    <s v="Nein"/>
    <s v="Ja"/>
    <x v="0"/>
    <m/>
    <s v="Nein"/>
    <s v="Ja"/>
    <s v="3 oder mehr"/>
    <x v="0"/>
    <x v="0"/>
    <x v="0"/>
    <s v="Nein"/>
    <s v="Nein"/>
    <s v="Nein"/>
    <s v="Nein"/>
    <s v="Nein"/>
    <s v="k.A."/>
    <s v="Ja"/>
    <s v="Gemeinsam, inklusiv, individuell"/>
    <n v="1974"/>
    <s v="ja"/>
    <s v="Gemeinde"/>
    <s v="Mutterhaus der Kinderhilfe Oberland"/>
  </r>
  <r>
    <x v="1"/>
    <x v="1"/>
    <s v="1901480103"/>
    <s v="Frau"/>
    <s v="Albrecht"/>
    <s v="Frau Albrecht"/>
    <s v="Haldenbergerstr. 50"/>
    <n v="86956"/>
    <x v="1"/>
    <m/>
    <s v="Haldenbergerstr. 50, 86956 Schongau"/>
    <x v="1"/>
    <x v="0"/>
    <x v="0"/>
    <x v="1"/>
    <s v="XS"/>
    <s v="14.30 bis 15.29 Uhr"/>
    <s v="Katholisch"/>
    <s v="KJF Augsburg e.V."/>
    <s v="Stettenstr.19"/>
    <n v="86150"/>
    <s v="Augsburg"/>
    <x v="1"/>
    <s v="0821 3100-264"/>
    <s v="08861 93080-13"/>
    <s v="albrechtc@_x000a_kjf-kjh.de"/>
    <s v="https://www.kita-schongau.de/"/>
    <s v="Link"/>
    <n v="4"/>
    <n v="1"/>
    <n v="1"/>
    <n v="2"/>
    <n v="77"/>
    <x v="0"/>
    <n v="12"/>
    <n v="15"/>
    <n v="50"/>
    <n v="99"/>
    <n v="24"/>
    <n v="25"/>
    <n v="50"/>
    <s v="Ja"/>
    <s v="Ja"/>
    <s v="Nein"/>
    <s v="Nein"/>
    <s v="Nein"/>
    <x v="0"/>
    <m/>
    <s v="Nein"/>
    <s v="Ja"/>
    <s v="3 oder mehr"/>
    <x v="0"/>
    <x v="0"/>
    <x v="0"/>
    <s v="Nein"/>
    <s v="Nein"/>
    <s v="Nein"/>
    <s v="Nein"/>
    <s v="Nein"/>
    <s v="Gebühren"/>
    <s v="Ja"/>
    <s v="Mut zum Leben"/>
    <s v="?"/>
    <s v="ja"/>
    <s v="Person"/>
    <s v="Auf der Homepage wird nur die Krippe und der KiGa beschrieben. Der Hort wird nur auf der Seite der kjf-Augsburg genannt."/>
  </r>
  <r>
    <x v="2"/>
    <x v="2"/>
    <s v="1901570062"/>
    <s v="Frau"/>
    <s v="Foret"/>
    <s v="Frau Foret"/>
    <s v="Hardtkapellenstr. 16"/>
    <n v="82362"/>
    <x v="2"/>
    <m/>
    <s v="Hardtkapellenstr. 16, 82362 Weilheim"/>
    <x v="0"/>
    <x v="1"/>
    <x v="1"/>
    <x v="1"/>
    <s v="XL"/>
    <s v="16.30 bis 17.29 Uhr"/>
    <s v="Weltanschaulich neutral"/>
    <s v="AWO Bezirksverband Obb e.V."/>
    <s v="Edelsbergstraße 10"/>
    <n v="80686"/>
    <s v="München"/>
    <x v="2"/>
    <s v="089 54714147"/>
    <s v="0881 9275850"/>
    <s v="villa-kunterbunt.weilheim@_x000a_kita.awo-obb.de"/>
    <s v="https://awo-obb.de/kinder/einrichtung/awo-kinderhaus-villa-kunterbunt"/>
    <s v="Link"/>
    <n v="10"/>
    <n v="2"/>
    <n v="6"/>
    <n v="2"/>
    <n v="214"/>
    <x v="1"/>
    <n v="24"/>
    <n v="150"/>
    <n v="40"/>
    <n v="190"/>
    <n v="15"/>
    <n v="104"/>
    <n v="71"/>
    <s v="Ja"/>
    <s v="Ja"/>
    <s v="Ja"/>
    <s v="Ja"/>
    <s v="Ja"/>
    <x v="0"/>
    <m/>
    <s v="Nein"/>
    <s v="Ja"/>
    <s v="3 oder mehr"/>
    <x v="1"/>
    <x v="0"/>
    <x v="0"/>
    <s v="Nein"/>
    <s v="Nein"/>
    <s v="Nein"/>
    <s v="Nein"/>
    <s v="Nein"/>
    <s v="Gebühren"/>
    <s v="Ja"/>
    <m/>
    <n v="2005"/>
    <s v="ja"/>
    <s v="Fröhlich"/>
    <s v="Seit Juli 2022 hat unsere “Villa Kunterbunt” ein zweites Haus dazubekommen. Es befindet sich in unmittelbarer Nähe, in der Andreas-Schmidtner-Str.31. Das zweite Haus ist das “Taka Tuka Land”  - Gruppen und Plätze von beiden Einrichtungen"/>
  </r>
  <r>
    <x v="3"/>
    <x v="3"/>
    <s v="1901140003"/>
    <s v="Frau"/>
    <s v="Bentenrieder"/>
    <s v="Frau Bentenrieder"/>
    <s v="Am Hügel 7"/>
    <n v="86975"/>
    <x v="3"/>
    <m/>
    <s v="Am Hügel 7, 86975 Bernbeuren"/>
    <x v="2"/>
    <x v="0"/>
    <x v="1"/>
    <x v="2"/>
    <s v="L"/>
    <s v="17.30 bis 18.29 Uhr"/>
    <s v="Katholisch"/>
    <s v="Kath. Kirchenstiftung St. Nikolaus"/>
    <s v="Füssener Straße 14"/>
    <n v="86975"/>
    <s v="Bernbeuren"/>
    <x v="3"/>
    <s v="08860 278"/>
    <s v="08860 555"/>
    <s v="kita.bernbeuren@_x000a_bistum-augsburg.de"/>
    <s v="https://bistum-augsburg.de/Pfarreien/St.-Nikolaus_Bernbeuren/Kindertageseinrichtung/St.-Nikolaus_Bernbeuren"/>
    <s v="Link"/>
    <n v="7"/>
    <n v="1"/>
    <n v="5"/>
    <n v="1"/>
    <n v="162"/>
    <x v="1"/>
    <n v="12"/>
    <n v="115"/>
    <n v="35"/>
    <n v="196"/>
    <n v="17"/>
    <n v="144"/>
    <n v="35"/>
    <s v="Ja"/>
    <s v="Ja"/>
    <s v="Ja"/>
    <s v="Ja"/>
    <s v="Ja"/>
    <x v="0"/>
    <m/>
    <s v="Nein"/>
    <s v="Ja"/>
    <s v="3 oder mehr"/>
    <x v="1"/>
    <x v="1"/>
    <x v="0"/>
    <s v="Nein"/>
    <s v="Nein"/>
    <s v="Nein"/>
    <s v="Nein"/>
    <s v="Nein"/>
    <s v="Gebühren"/>
    <s v="Nein"/>
    <m/>
    <s v="?"/>
    <s v="ja"/>
    <s v="Heilige/r / biblisch"/>
    <m/>
  </r>
  <r>
    <x v="4"/>
    <x v="4"/>
    <s v="1901540057"/>
    <s v="Frau"/>
    <s v="Moser"/>
    <s v="Frau Moser"/>
    <s v="Maria-Eberth-Str. 12"/>
    <n v="86989"/>
    <x v="4"/>
    <m/>
    <s v="Maria-Eberth-Str. 12, 86989 Steingaden"/>
    <x v="2"/>
    <x v="2"/>
    <x v="1"/>
    <x v="3"/>
    <s v="XL"/>
    <s v="14.30 bis 15.29 Uhr"/>
    <s v="Weltanschaulich neutral"/>
    <s v="Gemeinde Steingaden"/>
    <s v="Krankenhausstraße 1"/>
    <n v="86989"/>
    <s v="Steingaden"/>
    <x v="4"/>
    <s v="08862 910128"/>
    <s v="08862 384"/>
    <s v="kita@_x000a_gemeinde-steingaden.de"/>
    <s v="https://www.kindergarten-steingaden.de/"/>
    <s v="Link"/>
    <n v="9"/>
    <n v="2"/>
    <n v="7"/>
    <n v="0"/>
    <n v="193"/>
    <x v="1"/>
    <n v="48"/>
    <n v="145"/>
    <n v="0"/>
    <n v="193"/>
    <n v="48"/>
    <n v="145"/>
    <n v="0"/>
    <s v="Ja"/>
    <s v="Ja"/>
    <s v="Nein"/>
    <s v="Nein"/>
    <s v="Nein"/>
    <x v="0"/>
    <m/>
    <s v="Nein"/>
    <s v="Ja"/>
    <s v="3 oder mehr"/>
    <x v="0"/>
    <x v="1"/>
    <x v="0"/>
    <s v="Nein"/>
    <s v="Nein"/>
    <s v="Nein"/>
    <s v="Nein"/>
    <s v="Nein"/>
    <s v="Gebühren"/>
    <s v="Ja"/>
    <m/>
    <s v="?"/>
    <s v="ja"/>
    <s v="Gemeinde"/>
    <m/>
  </r>
  <r>
    <x v="5"/>
    <x v="5"/>
    <s v="1901410075"/>
    <s v="Frau"/>
    <s v="Kruger-Fink"/>
    <s v="Frau Kruger-Fink"/>
    <s v="Winterstr. 20"/>
    <n v="82377"/>
    <x v="5"/>
    <m/>
    <s v="Winterstr. 20, 82377 Penzberg"/>
    <x v="3"/>
    <x v="3"/>
    <x v="1"/>
    <x v="1"/>
    <s v="L"/>
    <s v="16.30 bis 17.29 Uhr"/>
    <s v="Weltanschaulich neutral"/>
    <s v="AWO Bezirksverband Obb e.V."/>
    <s v="Edelsbergstraße 10"/>
    <n v="80686"/>
    <s v="München"/>
    <x v="2"/>
    <s v="089 54714147"/>
    <s v="08856 8049662"/>
    <s v="kiho2.penzberg@_x000a_awo-obb.de"/>
    <s v="https://awo-obb.de/kinder/einrichtung/awo-kinderhort-an-der-winterstrasse#kontakt"/>
    <s v="Link"/>
    <n v="7"/>
    <n v="0"/>
    <n v="0"/>
    <n v="7"/>
    <n v="181"/>
    <x v="1"/>
    <n v="0"/>
    <n v="0"/>
    <n v="181"/>
    <n v="129"/>
    <n v="0"/>
    <n v="0"/>
    <n v="129"/>
    <s v="Nein"/>
    <s v="Nein"/>
    <s v="Ja"/>
    <s v="Nein"/>
    <s v="Nein"/>
    <x v="0"/>
    <m/>
    <s v="Nein"/>
    <s v="Ja"/>
    <s v="3 oder mehr"/>
    <x v="0"/>
    <x v="0"/>
    <x v="0"/>
    <s v="Nein"/>
    <s v="Nein"/>
    <s v="Nein"/>
    <s v="Nein"/>
    <s v="Nein"/>
    <s v="Gebühren"/>
    <s v="Ja"/>
    <m/>
    <n v="2008"/>
    <s v="ja"/>
    <s v="Ortsbezeichnung"/>
    <m/>
  </r>
  <r>
    <x v="6"/>
    <x v="6"/>
    <s v="1901400100"/>
    <s v="Frau"/>
    <s v="Wladar"/>
    <s v="Frau Wladar"/>
    <s v="Jägerstr. 31"/>
    <n v="86971"/>
    <x v="6"/>
    <m/>
    <s v="Jägerstr. 31, 86971 Peiting"/>
    <x v="1"/>
    <x v="4"/>
    <x v="2"/>
    <x v="3"/>
    <s v="XL"/>
    <s v="16.30 bis 17.29 Uhr"/>
    <s v="Weltanschaulich neutral"/>
    <s v="Markt Peiting"/>
    <s v="Hauptplatz 2"/>
    <n v="86971"/>
    <s v="Peiting"/>
    <x v="5"/>
    <s v="08861 5990"/>
    <s v="08861 599750"/>
    <s v="kita.sonnenschein@_x000a_peiting.de"/>
    <s v="https://www.gemeindekindergarten-peiting.de/sonnenschein/"/>
    <s v="Link"/>
    <n v="7"/>
    <n v="0"/>
    <n v="7"/>
    <n v="0"/>
    <n v="175"/>
    <x v="1"/>
    <n v="0"/>
    <n v="175"/>
    <n v="0"/>
    <n v="175"/>
    <n v="0"/>
    <n v="175"/>
    <n v="0"/>
    <s v="Nein"/>
    <s v="Ja"/>
    <s v="Nein"/>
    <s v="Nein"/>
    <s v="Nein"/>
    <x v="1"/>
    <s v="lt. Online-Umfrage 1 bis 2 Plätze?"/>
    <s v="Nein"/>
    <s v="Nein"/>
    <s v="1 bis 2"/>
    <x v="0"/>
    <x v="0"/>
    <x v="0"/>
    <s v="Ja"/>
    <s v="Nein"/>
    <s v="Nein"/>
    <s v="Nein"/>
    <s v="Nein"/>
    <s v="Gebühren"/>
    <s v="Ja"/>
    <s v="Kinder sind unsere Zukunft, gebt Ihnen Zeit, Zuwendung, Liebe und Geborgenheit"/>
    <s v="?"/>
    <s v="ja"/>
    <s v="Natur, Tier- und Pflanzenwelt"/>
    <m/>
  </r>
  <r>
    <x v="7"/>
    <x v="7"/>
    <s v="1901520055"/>
    <s v="Frau"/>
    <s v="Loth"/>
    <s v="Frau Loth"/>
    <s v="Pettenkoferallee 13"/>
    <n v="82402"/>
    <x v="7"/>
    <m/>
    <s v="Pettenkoferallee 13, 82402 Seeshaupt"/>
    <x v="3"/>
    <x v="0"/>
    <x v="1"/>
    <x v="3"/>
    <s v="L"/>
    <s v="15.30 bis 16.29 Uhr"/>
    <s v="Katholisch"/>
    <s v="Gemeinde Seeshaupt"/>
    <s v="Weilheimer Straße 1-3"/>
    <n v="82402"/>
    <s v="Seeshaupt"/>
    <x v="6"/>
    <s v="08801 759"/>
    <s v="08801 759"/>
    <s v="kinderhaus@_x000a_seeshaupt.de"/>
    <s v="https://www.kinderhaus-seeshaupt.de/"/>
    <s v="Link"/>
    <n v="8"/>
    <n v="3"/>
    <n v="4"/>
    <n v="1"/>
    <n v="173"/>
    <x v="1"/>
    <n v="36"/>
    <n v="87"/>
    <n v="50"/>
    <n v="151"/>
    <n v="36"/>
    <n v="65"/>
    <n v="50"/>
    <s v="Ja"/>
    <s v="Ja"/>
    <s v="Ja"/>
    <s v="Ja"/>
    <s v="Nein"/>
    <x v="0"/>
    <m/>
    <s v="Nein"/>
    <s v="Ja"/>
    <s v="3 oder mehr"/>
    <x v="0"/>
    <x v="1"/>
    <x v="0"/>
    <s v="Nein"/>
    <s v="Nein"/>
    <s v="Nein"/>
    <s v="Nein"/>
    <s v="Nein"/>
    <s v="Gebühren"/>
    <s v="Nein"/>
    <s v="Lernen. Lachen. Lustig sein."/>
    <n v="2016"/>
    <s v="ja"/>
    <s v="Gemeinde"/>
    <m/>
  </r>
  <r>
    <x v="8"/>
    <x v="8"/>
    <s v="1901590071"/>
    <s v="Frau"/>
    <s v="Padberg"/>
    <s v="Frau Padberg"/>
    <s v="Rosenstr. 9b"/>
    <n v="82407"/>
    <x v="8"/>
    <m/>
    <s v="Rosenstr. 9b, 82407 Wielenbach"/>
    <x v="0"/>
    <x v="0"/>
    <x v="1"/>
    <x v="3"/>
    <s v="XL"/>
    <s v="16.30 bis 17.29 Uhr"/>
    <s v="Weltanschaulich neutral"/>
    <s v="Gemeinde Wielenbach"/>
    <s v="Peter-Kaufinger-Straße 11"/>
    <n v="82407"/>
    <s v="Wielenbach"/>
    <x v="7"/>
    <s v="0881 9344211"/>
    <s v="0881 9344200"/>
    <s v="kindergartenleitung@_x000a_wielenbach.bayern.de"/>
    <s v="https://www.wielenbach.de/leben-und-erleben/kita-und-schulen/kindertageseinrichtung-2"/>
    <s v="Link"/>
    <n v="9"/>
    <n v="4"/>
    <n v="4"/>
    <n v="1"/>
    <n v="160"/>
    <x v="1"/>
    <n v="30"/>
    <n v="105"/>
    <n v="25"/>
    <n v="202"/>
    <n v="28"/>
    <n v="145"/>
    <n v="25"/>
    <s v="Ja"/>
    <s v="Ja"/>
    <s v="Ja"/>
    <s v="Nein"/>
    <s v="Ja"/>
    <x v="0"/>
    <m/>
    <s v="Nein"/>
    <s v="Ja"/>
    <s v="3 oder mehr"/>
    <x v="0"/>
    <x v="0"/>
    <x v="0"/>
    <s v="Ja"/>
    <s v="Nein"/>
    <s v="Nein"/>
    <s v="Nein"/>
    <s v="Nein"/>
    <s v="Gebühren"/>
    <s v="Ja"/>
    <m/>
    <s v="?"/>
    <s v="ja"/>
    <s v="Fröhlich"/>
    <m/>
  </r>
  <r>
    <x v="9"/>
    <x v="9"/>
    <s v="1901320015"/>
    <s v="Frau"/>
    <s v="Rößle"/>
    <s v="Frau Rößle"/>
    <s v="Maffeistr. 20"/>
    <n v="82393"/>
    <x v="9"/>
    <m/>
    <s v="Maffeistr. 20, 82393 Iffeldorf"/>
    <x v="3"/>
    <x v="0"/>
    <x v="1"/>
    <x v="2"/>
    <s v="L"/>
    <s v="15.30 bis 16.29 Uhr"/>
    <s v="Katholisch"/>
    <s v="Kath. Kirchenstiftung St. Vitus"/>
    <s v="Postfach 11 03 49"/>
    <n v="86028"/>
    <s v="Augsburg"/>
    <x v="3"/>
    <s v="0821 3166-9031"/>
    <s v="08856 4411"/>
    <s v="kita.st.vitus.iffeldorf@_x000a_bistum-augsburg.de"/>
    <s v="http://www.stvitus.de/seite/293528/kindergarten.html"/>
    <s v="Link"/>
    <n v="8"/>
    <n v="3"/>
    <n v="4"/>
    <n v="1"/>
    <n v="160"/>
    <x v="1"/>
    <n v="36"/>
    <n v="100"/>
    <n v="24"/>
    <n v="175"/>
    <n v="24"/>
    <n v="101"/>
    <n v="50"/>
    <s v="Ja"/>
    <s v="Ja"/>
    <s v="Ja"/>
    <s v="Nein"/>
    <s v="Nein"/>
    <x v="0"/>
    <m/>
    <s v="Nein"/>
    <s v="Ja"/>
    <s v="3 oder mehr"/>
    <x v="0"/>
    <x v="0"/>
    <x v="0"/>
    <s v="Nein"/>
    <s v="Ja"/>
    <s v="Nein"/>
    <s v="Nein"/>
    <s v="Nein"/>
    <s v="Gebühren"/>
    <s v="Ja"/>
    <m/>
    <n v="1976"/>
    <s v="ja"/>
    <s v="Heilige/r / biblisch"/>
    <m/>
  </r>
  <r>
    <x v="10"/>
    <x v="10"/>
    <s v="1901410037"/>
    <s v="Herr"/>
    <s v="Ilmberger Rippel"/>
    <s v="Herr Ilmberger Rippel"/>
    <s v="Birkenstr. 7a"/>
    <n v="82377"/>
    <x v="5"/>
    <m/>
    <s v="Birkenstr. 7a, 82377 Penzberg"/>
    <x v="3"/>
    <x v="3"/>
    <x v="2"/>
    <x v="1"/>
    <s v="L"/>
    <s v="16.30 bis 17.29 Uhr"/>
    <s v="Weltanschaulich neutral"/>
    <s v="AWO Bezirksverband Obb e.V."/>
    <s v="Edelsbergstraße 10"/>
    <n v="80686"/>
    <s v="München"/>
    <x v="2"/>
    <s v="089 54714147"/>
    <s v="08856 6872"/>
    <s v="kinderhaus.penzberg@_x000a_awo-obb.de"/>
    <s v="https://awo-obb.de/kinder/einrichtung/awo-kinderhaus-an-der-birkenstrasse"/>
    <s v="Link"/>
    <n v="6"/>
    <n v="0"/>
    <n v="0"/>
    <n v="6"/>
    <n v="145"/>
    <x v="2"/>
    <n v="0"/>
    <n v="0"/>
    <n v="145"/>
    <n v="145"/>
    <n v="0"/>
    <n v="0"/>
    <n v="145"/>
    <s v="Nein"/>
    <s v="Nein"/>
    <s v="Ja"/>
    <s v="Nein"/>
    <s v="Ja"/>
    <x v="1"/>
    <s v="lt. Online-Umfrage und Homepage keine Plätze"/>
    <s v="Nein"/>
    <s v="Ja"/>
    <s v="keine"/>
    <x v="0"/>
    <x v="0"/>
    <x v="0"/>
    <s v="Nein"/>
    <s v="Nein"/>
    <s v="Nein"/>
    <s v="Nein"/>
    <s v="Nein"/>
    <s v="Gebühren"/>
    <s v="Ja"/>
    <m/>
    <s v="?"/>
    <s v="ja"/>
    <s v="Ortsbezeichnung"/>
    <m/>
  </r>
  <r>
    <x v="11"/>
    <x v="11"/>
    <s v="1901410036"/>
    <s v="Frau"/>
    <s v="Cardello"/>
    <s v="Frau Cardello"/>
    <s v="Schulstr. 1"/>
    <n v="82377"/>
    <x v="5"/>
    <m/>
    <s v="Schulstr. 1, 82377 Penzberg"/>
    <x v="3"/>
    <x v="2"/>
    <x v="1"/>
    <x v="1"/>
    <s v="L"/>
    <s v="16.30 bis 17.29 Uhr"/>
    <s v="Weltanschaulich neutral"/>
    <s v="AWO Bezirksverband Obb e.V."/>
    <s v="Edelsbergstraße 10"/>
    <n v="80686"/>
    <s v="München"/>
    <x v="2"/>
    <s v="089 54714147"/>
    <s v="08856 2420"/>
    <s v="kiga.penzberg@_x000a_kita.awo-obb.de"/>
    <s v="https://www.awo-obb.de/kinder/einrichtung/awo-kindergarten-awolino-penzberg"/>
    <s v="Link"/>
    <n v="8"/>
    <n v="2"/>
    <n v="6"/>
    <n v="0"/>
    <n v="134"/>
    <x v="2"/>
    <n v="24"/>
    <n v="110"/>
    <n v="0"/>
    <n v="198"/>
    <n v="48"/>
    <n v="150"/>
    <n v="0"/>
    <s v="Ja"/>
    <s v="Ja"/>
    <s v="Nein"/>
    <s v="Ja"/>
    <s v="Ja"/>
    <x v="0"/>
    <m/>
    <s v="Nein"/>
    <s v="Ja"/>
    <s v="3 oder mehr"/>
    <x v="1"/>
    <x v="0"/>
    <x v="0"/>
    <s v="Nein"/>
    <s v="Nein"/>
    <s v="Nein"/>
    <s v="Nein"/>
    <s v="Nein"/>
    <s v="Gebühren"/>
    <s v="Ja"/>
    <m/>
    <n v="1953"/>
    <s v="ja"/>
    <s v="Fröhlich"/>
    <m/>
  </r>
  <r>
    <x v="12"/>
    <x v="12"/>
    <s v="1901420042"/>
    <s v="Frau"/>
    <s v="Eberl"/>
    <s v="Frau Eberl"/>
    <s v="Kirchplatz 11a"/>
    <n v="82398"/>
    <x v="0"/>
    <m/>
    <s v="Kirchplatz 11a, 82398 Polling"/>
    <x v="0"/>
    <x v="0"/>
    <x v="0"/>
    <x v="3"/>
    <s v="L"/>
    <s v="14.30 bis 15.29 Uhr"/>
    <s v="Weltanschaulich neutral"/>
    <s v="Gemeinde Polling"/>
    <s v="Kirchplatz 11"/>
    <n v="82398"/>
    <s v="Polling"/>
    <x v="8"/>
    <s v="0881 9390-17"/>
    <s v="0881 40767"/>
    <s v="gemeindekindergarten@_x000a_polling.de"/>
    <s v="https://kiga.polling.de/"/>
    <s v="Link"/>
    <n v="7"/>
    <n v="3"/>
    <n v="3"/>
    <n v="1"/>
    <n v="130"/>
    <x v="2"/>
    <n v="36"/>
    <n v="71"/>
    <n v="23"/>
    <n v="170"/>
    <n v="76"/>
    <n v="71"/>
    <n v="23"/>
    <s v="Ja"/>
    <s v="Ja"/>
    <s v="Ja"/>
    <s v="Nein"/>
    <s v="Nein"/>
    <x v="1"/>
    <m/>
    <s v="Nein"/>
    <s v="Nein"/>
    <s v="keine"/>
    <x v="0"/>
    <x v="0"/>
    <x v="0"/>
    <s v="Nein"/>
    <s v="Nein"/>
    <s v="Nein"/>
    <s v="Nein"/>
    <s v="Nein"/>
    <s v="Gebühren"/>
    <s v="Ja"/>
    <s v="Klein reingehen, groß rauskommen!"/>
    <n v="1973"/>
    <s v="ja"/>
    <s v="Gemeinde"/>
    <m/>
  </r>
  <r>
    <x v="13"/>
    <x v="13"/>
    <n v="1901390026"/>
    <s v="Frau"/>
    <s v="Eichberger"/>
    <s v="Frau Eichberger"/>
    <s v="Bergstr. 38"/>
    <n v="82380"/>
    <x v="10"/>
    <m/>
    <s v="Bergstr. 38, 82380 Peißenberg"/>
    <x v="0"/>
    <x v="0"/>
    <x v="0"/>
    <x v="0"/>
    <s v="M"/>
    <s v="15.30 bis 16.29 Uhr"/>
    <s v="Evangelisch"/>
    <s v="Kinderhilfe Oberland gGmbH"/>
    <s v="Von-Kahl-Str. 4"/>
    <n v="86971"/>
    <s v="Peiting"/>
    <x v="0"/>
    <s v="08861 219-6102"/>
    <s v="08803 632290"/>
    <s v="kita.peissenberg@_x000a_kinderhilfe-oberland.de"/>
    <s v="https://www.kinderhilfe-oberland.de/angebot/kinderhaus-am-berg-peissenberg/"/>
    <s v="Link"/>
    <n v="5"/>
    <n v="1"/>
    <n v="3"/>
    <n v="1"/>
    <n v="80"/>
    <x v="0"/>
    <n v="15"/>
    <n v="45"/>
    <n v="20"/>
    <n v="95"/>
    <n v="15"/>
    <n v="45"/>
    <n v="20"/>
    <s v="Ja"/>
    <s v="Ja"/>
    <s v="Ja"/>
    <s v="Nein"/>
    <s v="Nein"/>
    <x v="0"/>
    <m/>
    <s v="Nein"/>
    <s v="Ja"/>
    <s v="3 oder mehr"/>
    <x v="0"/>
    <x v="1"/>
    <x v="0"/>
    <s v="Nein"/>
    <s v="Nein"/>
    <s v="Nein"/>
    <s v="Nein"/>
    <s v="Nein"/>
    <s v="k.A."/>
    <s v="Ja"/>
    <m/>
    <s v="?"/>
    <s v="ja"/>
    <s v="Ortsbezeichnung"/>
    <s v="Beinhaltet die Zahlen des Hort Peißenberg (1901390094)"/>
  </r>
  <r>
    <x v="14"/>
    <x v="14"/>
    <s v="1901310121"/>
    <s v="Frau"/>
    <s v="Masuku"/>
    <s v="Frau Masuku"/>
    <s v="RIngstr. 34 a"/>
    <n v="82386"/>
    <x v="11"/>
    <m/>
    <s v="RIngstr. 34 a, 82386 Huglfing"/>
    <x v="0"/>
    <x v="2"/>
    <x v="0"/>
    <x v="3"/>
    <s v="L"/>
    <s v="14.30 bis 15.29 Uhr"/>
    <s v="Weltanschaulich neutral"/>
    <s v="Gemeinde Huglfing"/>
    <s v="Hauptstraße 32"/>
    <n v="82386"/>
    <s v="Huglfing"/>
    <x v="9"/>
    <s v="08802 9008-14"/>
    <s v="08802 1456"/>
    <s v="info@_x000a_kita-huglhupf.de"/>
    <s v="https://www.kita-huglhupf.de/"/>
    <s v="Link"/>
    <n v="7"/>
    <n v="2"/>
    <n v="5"/>
    <n v="0"/>
    <n v="130"/>
    <x v="2"/>
    <n v="30"/>
    <n v="100"/>
    <n v="0"/>
    <n v="0"/>
    <n v="0"/>
    <m/>
    <n v="0"/>
    <s v="Ja"/>
    <s v="Ja"/>
    <s v="Nein"/>
    <s v="Nein"/>
    <s v="Nein"/>
    <x v="2"/>
    <s v="lt. Online-Umfrage 3 oder mehr Plätze"/>
    <s v="Ja"/>
    <s v="Nein"/>
    <s v="3 oder mehr"/>
    <x v="0"/>
    <x v="1"/>
    <x v="0"/>
    <s v="Nein"/>
    <s v="Nein"/>
    <s v="Nein"/>
    <s v="Nein"/>
    <s v="Ja"/>
    <s v="Gebühren"/>
    <s v="Ja"/>
    <s v="Dein Kind sei so frei, es immer kann. Lass es gehen und hören, finden und fallen, aufstehen und irren."/>
    <s v="?"/>
    <s v="ja"/>
    <s v="Fröhlich"/>
    <m/>
  </r>
  <r>
    <x v="15"/>
    <x v="15"/>
    <s v="1901410122"/>
    <s v="Herr"/>
    <s v="Szekeli"/>
    <s v="Herr Szekeli"/>
    <s v="Daserweg 1a"/>
    <n v="82377"/>
    <x v="5"/>
    <m/>
    <s v="Daserweg 1a, 82377 Penzberg"/>
    <x v="3"/>
    <x v="4"/>
    <x v="0"/>
    <x v="0"/>
    <s v="L"/>
    <s v="16.30 bis 17.29 Uhr"/>
    <s v="Weltanschaulich neutral"/>
    <s v="Spatzennest Familienservice gGmbH"/>
    <s v="Daserweg 1 a"/>
    <n v="82377"/>
    <s v="Penzberg"/>
    <x v="10"/>
    <s v="08856 8027711"/>
    <s v="08856 8027720"/>
    <s v="ts@_x000a_spatzennest-penzberg.de"/>
    <s v="https://spatzennest-penzberg.de/"/>
    <s v="Link"/>
    <n v="5"/>
    <n v="0"/>
    <n v="5"/>
    <n v="0"/>
    <n v="125"/>
    <x v="2"/>
    <n v="0"/>
    <n v="125"/>
    <n v="0"/>
    <n v="125"/>
    <n v="0"/>
    <n v="125"/>
    <n v="0"/>
    <s v="Nein"/>
    <s v="Ja"/>
    <s v="Nein"/>
    <s v="Nein"/>
    <s v="Ja"/>
    <x v="0"/>
    <m/>
    <s v="Nein"/>
    <s v="Ja"/>
    <s v="3 oder mehr"/>
    <x v="0"/>
    <x v="0"/>
    <x v="0"/>
    <s v="Nein"/>
    <s v="Nein"/>
    <s v="Nein"/>
    <s v="Nein"/>
    <s v="Nein"/>
    <s v="Gebühren"/>
    <s v="Ja"/>
    <m/>
    <s v="?"/>
    <s v="ja"/>
    <s v="Natur, Tier- und Pflanzenwelt"/>
    <m/>
  </r>
  <r>
    <x v="16"/>
    <x v="16"/>
    <s v="1901570061"/>
    <s v="Frau"/>
    <s v="Kleber"/>
    <s v="Frau Kleber"/>
    <s v="Am Wehr 2"/>
    <n v="82362"/>
    <x v="2"/>
    <m/>
    <s v="Am Wehr 2, 82362 Weilheim"/>
    <x v="0"/>
    <x v="0"/>
    <x v="1"/>
    <x v="2"/>
    <s v="L"/>
    <s v="15.30 bis 16.29 Uhr"/>
    <s v="Evangelisch"/>
    <s v="Evang. Kirchengemeinde Weilheim"/>
    <s v="Am Öferl 8"/>
    <n v="82362"/>
    <s v="Weilheim"/>
    <x v="11"/>
    <s v="0881 40049"/>
    <s v="0881 7296"/>
    <s v="ev.haus-fuer-kinder-wm@_x000a_elkb.de"/>
    <s v="https://www.ev-haus-fuer-kinder.de/"/>
    <s v="Link"/>
    <n v="5"/>
    <n v="1"/>
    <n v="3"/>
    <n v="1"/>
    <n v="107"/>
    <x v="2"/>
    <n v="15"/>
    <n v="69"/>
    <n v="23"/>
    <n v="107"/>
    <n v="15"/>
    <n v="69"/>
    <n v="23"/>
    <s v="Ja"/>
    <s v="Ja"/>
    <s v="Ja"/>
    <s v="Nein"/>
    <s v="Nein"/>
    <x v="2"/>
    <s v="lt. Online-Umfrage 3 oder mehr Plätze"/>
    <s v="Ja"/>
    <s v="Nein"/>
    <s v="3 oder mehr"/>
    <x v="0"/>
    <x v="1"/>
    <x v="0"/>
    <s v="Nein"/>
    <s v="Nein"/>
    <s v="Nein"/>
    <s v="Nein"/>
    <s v="Nein"/>
    <s v="Gebühren"/>
    <s v="Nein"/>
    <s v="Wir fangen klein an, um groß rauszukommen"/>
    <s v="?"/>
    <s v="ja"/>
    <s v="Sonstige"/>
    <m/>
  </r>
  <r>
    <x v="17"/>
    <x v="17"/>
    <s v="1901380019"/>
    <s v="Frau"/>
    <s v="Acher"/>
    <s v="Frau Acher"/>
    <s v="Kirchstr. 2"/>
    <n v="82396"/>
    <x v="12"/>
    <m/>
    <s v="Kirchstr. 2, 82396 Pähl"/>
    <x v="0"/>
    <x v="0"/>
    <x v="0"/>
    <x v="2"/>
    <s v="L"/>
    <s v="15.30 bis 16.29 Uhr"/>
    <s v="Katholisch"/>
    <s v="Pfarrkirchenstiftung St. Laurentius Pähl"/>
    <s v="Fronhof 4"/>
    <n v="86152"/>
    <s v="Augsburg"/>
    <x v="3"/>
    <s v="0821 3166-9031"/>
    <s v="08808 571"/>
    <s v="leitung@_x000a_kita-paehl.de"/>
    <s v="https://kita-paehl.de/"/>
    <s v="Link"/>
    <n v="5"/>
    <n v="1"/>
    <n v="3"/>
    <n v="1"/>
    <n v="107"/>
    <x v="2"/>
    <n v="15"/>
    <n v="72"/>
    <n v="20"/>
    <n v="80"/>
    <n v="15"/>
    <n v="65"/>
    <n v="0"/>
    <s v="Ja"/>
    <s v="Ja"/>
    <s v="Ja"/>
    <s v="Nein"/>
    <s v="Nein"/>
    <x v="0"/>
    <m/>
    <s v="Nein"/>
    <s v="Ja"/>
    <s v="3 oder mehr"/>
    <x v="0"/>
    <x v="0"/>
    <x v="0"/>
    <s v="Nein"/>
    <s v="Nein"/>
    <s v="Nein"/>
    <s v="Nein"/>
    <s v="Nein"/>
    <s v="Gebühren"/>
    <s v="Ja"/>
    <s v="In jedem Kind liegt eine wunderbare Tiefe"/>
    <n v="1976"/>
    <s v="ja"/>
    <s v="Heilige/r / biblisch"/>
    <m/>
  </r>
  <r>
    <x v="18"/>
    <x v="18"/>
    <s v="1901410039"/>
    <s v="Frau"/>
    <s v="Schweiger"/>
    <s v="Frau Schweiger"/>
    <s v="Daserweg 1"/>
    <n v="82377"/>
    <x v="5"/>
    <m/>
    <s v="Daserweg 1, 82377 Penzberg"/>
    <x v="3"/>
    <x v="2"/>
    <x v="0"/>
    <x v="3"/>
    <s v="L"/>
    <s v="16.30 bis 17.29 Uhr"/>
    <s v="Weltanschaulich neutral"/>
    <s v="Stadt Penzberg"/>
    <s v="Karlstraße 25"/>
    <n v="82377"/>
    <s v="Penzberg"/>
    <x v="12"/>
    <s v="08856 813-131"/>
    <s v="08856 813790"/>
    <s v="kim-kita@penzberg.de"/>
    <s v="https://www.kim-kita-penzberg.de/"/>
    <s v="Link"/>
    <n v="6"/>
    <n v="2"/>
    <n v="4"/>
    <n v="0"/>
    <n v="104"/>
    <x v="2"/>
    <n v="24"/>
    <n v="80"/>
    <n v="0"/>
    <n v="124"/>
    <n v="24"/>
    <n v="100"/>
    <n v="0"/>
    <s v="Ja"/>
    <s v="Ja"/>
    <s v="Nein"/>
    <s v="Nein"/>
    <s v="Ja"/>
    <x v="0"/>
    <m/>
    <s v="Nein"/>
    <s v="Ja"/>
    <s v="3 oder mehr"/>
    <x v="0"/>
    <x v="1"/>
    <x v="0"/>
    <s v="Nein"/>
    <s v="Nein"/>
    <s v="Nein"/>
    <s v="Nein"/>
    <s v="Nein"/>
    <s v="Gebühren"/>
    <s v="Ja"/>
    <s v="Kind im Mittelpunkt"/>
    <n v="2024"/>
    <s v="ja"/>
    <s v="Sonstige"/>
    <m/>
  </r>
  <r>
    <x v="19"/>
    <x v="19"/>
    <s v="1901450046"/>
    <s v="Frau"/>
    <s v="Keller"/>
    <s v="Frau Keller"/>
    <s v="Franz-von-Heeren-Str. 6"/>
    <n v="82401"/>
    <x v="13"/>
    <m/>
    <s v="Franz-von-Heeren-Str. 6, 82401 Rottenbuch"/>
    <x v="2"/>
    <x v="0"/>
    <x v="2"/>
    <x v="4"/>
    <s v="M"/>
    <s v="15.30 bis 16.29 Uhr"/>
    <s v="Katholisch"/>
    <s v="Provinzialat der Don Bosco Schwestern München"/>
    <s v="Schellingstraße 72"/>
    <n v="80799"/>
    <s v="München"/>
    <x v="13"/>
    <s v="089 381580-163"/>
    <s v="08867 8632"/>
    <s v="kigarottenbuch@_x000a_t-online.de"/>
    <s v="https://www.donboscoschwestern.net/fma/kinderjugend/kitarottenbuch"/>
    <s v="Link"/>
    <n v="6"/>
    <n v="2"/>
    <n v="3"/>
    <n v="1"/>
    <n v="99"/>
    <x v="0"/>
    <n v="24"/>
    <n v="65"/>
    <n v="10"/>
    <n v="113"/>
    <n v="28"/>
    <n v="75"/>
    <n v="10"/>
    <s v="Ja"/>
    <s v="Ja"/>
    <s v="Ja"/>
    <s v="Nein"/>
    <s v="Nein"/>
    <x v="0"/>
    <m/>
    <s v="Nein"/>
    <s v="Ja"/>
    <s v="3 oder mehr"/>
    <x v="0"/>
    <x v="1"/>
    <x v="0"/>
    <s v="Nein"/>
    <s v="Nein"/>
    <s v="Nein"/>
    <s v="Ja"/>
    <s v="Nein"/>
    <s v="Gebühren"/>
    <s v="Ja"/>
    <s v="„Erziehung ist vor allem eine Sache des Herzens“ "/>
    <s v="?"/>
    <s v="ja"/>
    <s v="Heilige/r / biblisch"/>
    <m/>
  </r>
  <r>
    <x v="20"/>
    <x v="20"/>
    <s v="1901390022"/>
    <s v="Frau"/>
    <s v="Morgenstern"/>
    <s v="Frau Morgenstern"/>
    <s v="Hans-Böckler-Str. 1"/>
    <n v="82380"/>
    <x v="10"/>
    <m/>
    <s v="Hans-Böckler-Str. 1, 82380 Peißenberg"/>
    <x v="0"/>
    <x v="2"/>
    <x v="0"/>
    <x v="2"/>
    <s v="M"/>
    <s v="15.30 bis 16.29 Uhr"/>
    <s v="Katholisch"/>
    <s v="Pfarrei St. Barbara Peißenberg-Wörth"/>
    <s v="Fronhof 4"/>
    <n v="86152"/>
    <s v="Augsburg"/>
    <x v="3"/>
    <s v="0821 3166-9031"/>
    <s v="08803 3299"/>
    <s v="kiga.st.barbara.peissenberg@_x000a_bistum-augsburg.de"/>
    <s v="https://www.peifo.de/familien-und-kinder/kindergarten-st-barbara/"/>
    <s v="Link"/>
    <n v="5"/>
    <n v="2"/>
    <n v="3"/>
    <n v="0"/>
    <n v="99"/>
    <x v="0"/>
    <n v="25"/>
    <n v="75"/>
    <n v="0"/>
    <n v="105"/>
    <n v="30"/>
    <n v="75"/>
    <n v="0"/>
    <s v="Ja"/>
    <s v="Ja"/>
    <s v="Nein"/>
    <s v="Nein"/>
    <s v="Nein"/>
    <x v="1"/>
    <m/>
    <s v="Nein"/>
    <s v="Nein"/>
    <s v="keine"/>
    <x v="0"/>
    <x v="0"/>
    <x v="0"/>
    <s v="Nein"/>
    <s v="Nein"/>
    <s v="Nein"/>
    <s v="Nein"/>
    <s v="Nein"/>
    <s v="Gebühren"/>
    <s v="Ja"/>
    <s v="Führe dein Kind immer nur eine Stufe nach oben. Dann gib ihm Zeit, zurückzuschauen und sich zu freuen. Lass es spüren, dass auch du dich freust, und es wird mit Freude die nächste Stufe nehmen."/>
    <n v="1980"/>
    <s v="ja"/>
    <s v="Heilige/r / biblisch"/>
    <m/>
  </r>
  <r>
    <x v="21"/>
    <x v="21"/>
    <s v="1901410035"/>
    <s v="Frau"/>
    <s v="Kargl"/>
    <s v="Frau Kargl"/>
    <s v="Am Schloßbichl 3"/>
    <n v="82377"/>
    <x v="5"/>
    <m/>
    <s v="Am Schloßbichl 3, 82377 Penzberg"/>
    <x v="3"/>
    <x v="0"/>
    <x v="2"/>
    <x v="2"/>
    <s v="M"/>
    <s v="15.30 bis 16.29 Uhr"/>
    <s v="Evangelisch"/>
    <s v="Evang. Kirchengemeinde Penzberg"/>
    <s v="Karl-Steinbauer-Weg 5"/>
    <n v="82377"/>
    <s v="Penzberg"/>
    <x v="14"/>
    <s v="08856 932148"/>
    <s v="08856 5696"/>
    <s v="haus-fuer-kinder.penzberg@_x000a_elkb.de"/>
    <s v="https://www.ev-kinderhaus-penzberg.de/"/>
    <s v="Link"/>
    <n v="4"/>
    <n v="1"/>
    <n v="2"/>
    <n v="1"/>
    <n v="64"/>
    <x v="0"/>
    <n v="12"/>
    <n v="35"/>
    <n v="17"/>
    <n v="75"/>
    <n v="12"/>
    <n v="35"/>
    <n v="17"/>
    <s v="Ja"/>
    <s v="Ja"/>
    <s v="Ja"/>
    <s v="Nein"/>
    <s v="Ja"/>
    <x v="0"/>
    <m/>
    <s v="Nein"/>
    <s v="Ja"/>
    <s v="3 oder mehr"/>
    <x v="0"/>
    <x v="0"/>
    <x v="0"/>
    <s v="Nein"/>
    <s v="Nein"/>
    <s v="Nein"/>
    <s v="Nein"/>
    <s v="Ja"/>
    <s v="k.A."/>
    <s v="Ja"/>
    <s v="Evangelisch – und offen für alle"/>
    <n v="2005"/>
    <s v="ja"/>
    <s v="Ortsbezeichnung"/>
    <m/>
  </r>
  <r>
    <x v="22"/>
    <x v="22"/>
    <s v="1901490053"/>
    <s v="Frau"/>
    <s v="Hüttinger"/>
    <s v="Frau Hüttinger"/>
    <s v="Dorfstr. 3"/>
    <n v="86986"/>
    <x v="14"/>
    <m/>
    <s v="Dorfstr. 3, 86986 Schwabbruck"/>
    <x v="1"/>
    <x v="2"/>
    <x v="1"/>
    <x v="2"/>
    <s v="M"/>
    <s v="13.30 bis 14.29 Uhr"/>
    <s v="Katholisch"/>
    <s v="Pfarreiengemeinschaft Altenstadt"/>
    <s v="St.-Michael-Str. 4"/>
    <n v="86972"/>
    <s v="Altenstadt"/>
    <x v="3"/>
    <s v="08861 221739"/>
    <s v="08868 1578"/>
    <s v="kita.schwabbruck@_x000a_bistum-augsburg.de"/>
    <s v="https://www.schwabbruck.de/kindergarten"/>
    <s v="Link"/>
    <n v="4"/>
    <n v="1"/>
    <n v="3"/>
    <n v="0"/>
    <n v="69"/>
    <x v="0"/>
    <n v="10"/>
    <n v="59"/>
    <n v="0"/>
    <n v="76"/>
    <n v="26"/>
    <n v="50"/>
    <n v="0"/>
    <s v="Ja"/>
    <s v="Ja"/>
    <s v="Nein"/>
    <s v="Nein"/>
    <s v="Nein"/>
    <x v="0"/>
    <s v="Bei uns sind alle Kinder willkommen: egal welches Land, welche Religion oder ob du eine Beeinträchtigung hast_x000a_lt. Online-Umfrage 3 oder mehr Plätze"/>
    <s v="Nein"/>
    <s v="Nein"/>
    <s v="3 oder mehr"/>
    <x v="0"/>
    <x v="0"/>
    <x v="0"/>
    <s v="Nein"/>
    <s v="Nein"/>
    <s v="Nein"/>
    <s v="Nein"/>
    <s v="Nein"/>
    <s v="k.A."/>
    <s v="Nein"/>
    <m/>
    <s v="?"/>
    <s v="ja"/>
    <s v="Heilige/r / biblisch"/>
    <m/>
  </r>
  <r>
    <x v="23"/>
    <x v="23"/>
    <s v="1901410034"/>
    <s v="Frau"/>
    <s v="Knossalla"/>
    <s v="Frau Knossalla"/>
    <s v="Pater-Sabino-Weg 4"/>
    <n v="82377"/>
    <x v="5"/>
    <m/>
    <s v="Pater-Sabino-Weg 4, 82377 Penzberg"/>
    <x v="3"/>
    <x v="2"/>
    <x v="0"/>
    <x v="2"/>
    <s v="L"/>
    <s v="15.30 bis 16.29 Uhr"/>
    <s v="Katholisch"/>
    <s v="Kath. Kirchenstiftung Christkönig"/>
    <s v="Sigmundstraße 18"/>
    <n v="82377"/>
    <s v="Penzberg"/>
    <x v="3"/>
    <s v="08856 9214-0"/>
    <s v="08856 7317"/>
    <s v="kiga.st.raphael.penzberg@_x000a_bistum-augsburg.de"/>
    <s v="https://st.raphael.kita-penzberg.de"/>
    <s v="Link"/>
    <n v="6"/>
    <n v="2"/>
    <n v="4"/>
    <n v="0"/>
    <n v="99"/>
    <x v="0"/>
    <n v="24"/>
    <n v="75"/>
    <n v="0"/>
    <n v="148"/>
    <n v="44"/>
    <n v="104"/>
    <n v="0"/>
    <s v="Ja"/>
    <s v="Ja"/>
    <s v="Nein"/>
    <s v="Nein"/>
    <s v="Ja"/>
    <x v="0"/>
    <m/>
    <s v="Nein"/>
    <s v="Ja"/>
    <s v="3 oder mehr"/>
    <x v="0"/>
    <x v="1"/>
    <x v="0"/>
    <s v="Nein"/>
    <s v="Nein"/>
    <s v="Nein"/>
    <s v="Nein"/>
    <s v="Nein"/>
    <s v="Gebühren"/>
    <s v="Ja"/>
    <s v="Miteinander leben-lernen-lachen"/>
    <n v="1969"/>
    <s v="ja"/>
    <s v="Heilige/r / biblisch"/>
    <m/>
  </r>
  <r>
    <x v="24"/>
    <x v="24"/>
    <s v="1901110002"/>
    <s v="Frau"/>
    <s v="Fastner"/>
    <s v="Frau Fastner"/>
    <s v="Schulweg 12"/>
    <n v="86972"/>
    <x v="15"/>
    <m/>
    <s v="Schulweg 12, 86972 Altenstadt"/>
    <x v="1"/>
    <x v="1"/>
    <x v="1"/>
    <x v="0"/>
    <s v="M"/>
    <s v="15.30 bis 16.29 Uhr"/>
    <s v="Evangelisch"/>
    <s v="Kinderhilfe Oberland gGmbH"/>
    <s v="Von-Kahl-Str. 4"/>
    <n v="86971"/>
    <s v="Peiting"/>
    <x v="0"/>
    <s v="08861 219-6102"/>
    <s v="08861 2197970"/>
    <s v="kita.altenstadt@_x000a_kinderhilfe-oberland.de"/>
    <s v="https://www.kinderhilfe-oberland.de/angebot/kinderhaus-in-altenstadt/"/>
    <s v="Link"/>
    <n v="4"/>
    <n v="0"/>
    <n v="2"/>
    <n v="2"/>
    <n v="68"/>
    <x v="0"/>
    <n v="0"/>
    <n v="32"/>
    <n v="36"/>
    <n v="100"/>
    <n v="0"/>
    <m/>
    <m/>
    <s v="Nein"/>
    <s v="Ja"/>
    <s v="Ja"/>
    <s v="Nein"/>
    <s v="Ja"/>
    <x v="0"/>
    <m/>
    <s v="Nein"/>
    <s v="Ja"/>
    <s v="3 oder mehr"/>
    <x v="0"/>
    <x v="0"/>
    <x v="0"/>
    <s v="Nein"/>
    <s v="Nein"/>
    <s v="Nein"/>
    <s v="Nein"/>
    <s v="Nein"/>
    <s v="k.A."/>
    <s v="Ja"/>
    <s v="Gemeinsam, inklusiv, individuell"/>
    <n v="2023"/>
    <s v="ja"/>
    <s v="Gemeinde"/>
    <s v="Im September 2023 eröffnet, ist die Einrichtung derzeit in einem angrenzenden Schulgebäude zu finden. Bald wird neu gebaut."/>
  </r>
  <r>
    <x v="25"/>
    <x v="25"/>
    <s v="1901400113"/>
    <s v="Frau"/>
    <s v="Oswald"/>
    <s v="Frau Oswald"/>
    <s v="Münchener Str. 11"/>
    <n v="86971"/>
    <x v="6"/>
    <m/>
    <s v="Münchener Str. 11, 86971 Peiting"/>
    <x v="1"/>
    <x v="1"/>
    <x v="1"/>
    <x v="0"/>
    <s v="M"/>
    <s v="16.30 bis 17.29 Uhr"/>
    <s v="Evangelisch"/>
    <s v="Kinderhilfe Oberland gGmbH"/>
    <s v="Von-Kahl-Str. 4"/>
    <n v="86971"/>
    <s v="Peiting"/>
    <x v="0"/>
    <s v="08861 219-6102"/>
    <s v="08861 2218955"/>
    <s v="Kita.forsthaus@_x000a_kinderhilfe-oberland.de"/>
    <s v="https://www.kinderhilfe-oberland.de/angebot/kindergarten-im-forsthaus-peiting/"/>
    <s v="Link"/>
    <n v="4"/>
    <n v="0"/>
    <n v="3"/>
    <n v="1"/>
    <n v="65"/>
    <x v="0"/>
    <n v="0"/>
    <n v="50"/>
    <n v="15"/>
    <n v="79"/>
    <n v="0"/>
    <n v="0"/>
    <n v="16"/>
    <s v="Nein"/>
    <s v="Ja"/>
    <s v="Ja"/>
    <s v="Nein"/>
    <s v="Nein"/>
    <x v="0"/>
    <m/>
    <s v="Nein"/>
    <s v="Ja"/>
    <s v="3 oder mehr"/>
    <x v="0"/>
    <x v="0"/>
    <x v="0"/>
    <s v="Nein"/>
    <s v="Nein"/>
    <s v="Nein"/>
    <s v="Nein"/>
    <s v="Nein"/>
    <s v="k.A."/>
    <s v="Ja"/>
    <s v="Gemeinsam, inklusiv, individuell"/>
    <n v="1999"/>
    <s v="ja"/>
    <s v="Ortsbezeichnung"/>
    <m/>
  </r>
  <r>
    <x v="26"/>
    <x v="26"/>
    <s v="1901390125"/>
    <s v="Frau"/>
    <s v="Degenhardt"/>
    <s v="Frau Degenhardt"/>
    <s v="Hauptstr. 55-57"/>
    <n v="82380"/>
    <x v="10"/>
    <m/>
    <s v="Hauptstr. 55-57, 82380 Peißenberg"/>
    <x v="0"/>
    <x v="2"/>
    <x v="0"/>
    <x v="0"/>
    <s v="M"/>
    <s v="15.30 bis 16.29 Uhr"/>
    <s v="Evangelisch"/>
    <s v="Kinderhilfe Oberland gGmbH"/>
    <s v="Von-Kahl-Str. 4"/>
    <n v="86971"/>
    <s v="Peiting"/>
    <x v="0"/>
    <s v="08861 219-6102"/>
    <s v="08803 632216"/>
    <s v="sabine.degenhardt@_x000a_kinderhilfe-oberland.de"/>
    <s v="https://www.kinderhilfe-oberland.de/angebot/kinderhaus-im-dorf-peissenberg/"/>
    <s v="Link"/>
    <n v="3"/>
    <n v="1"/>
    <n v="2"/>
    <n v="0"/>
    <n v="62"/>
    <x v="0"/>
    <n v="12"/>
    <n v="50"/>
    <n v="0"/>
    <n v="74"/>
    <n v="24"/>
    <n v="25"/>
    <n v="0"/>
    <s v="Ja"/>
    <s v="Ja"/>
    <s v="Nein"/>
    <s v="Nein"/>
    <s v="Nein"/>
    <x v="1"/>
    <m/>
    <s v="Nein"/>
    <s v="Nein"/>
    <s v="keine"/>
    <x v="0"/>
    <x v="0"/>
    <x v="0"/>
    <s v="Nein"/>
    <s v="Nein"/>
    <s v="Nein"/>
    <s v="Nein"/>
    <s v="Nein"/>
    <s v="k.A."/>
    <s v="Ja"/>
    <s v="Gemeinsam für einen guten Start im Leben"/>
    <n v="2020"/>
    <s v="ja"/>
    <s v="Ortsbezeichnung"/>
    <m/>
  </r>
  <r>
    <x v="27"/>
    <x v="27"/>
    <s v="1901410117"/>
    <s v="Frau"/>
    <s v="Frick"/>
    <s v="Frau Frick"/>
    <s v="Birkenstr. 6"/>
    <n v="82377"/>
    <x v="5"/>
    <m/>
    <s v="Birkenstr. 6, 82377 Penzberg"/>
    <x v="3"/>
    <x v="2"/>
    <x v="1"/>
    <x v="0"/>
    <s v="M"/>
    <s v="15.30 bis 16.29 Uhr"/>
    <s v="Evangelisch"/>
    <s v="Kinderhilfe Oberland gGmbH"/>
    <s v="Von-Kahl-Str. 4"/>
    <n v="86971"/>
    <s v="Peiting"/>
    <x v="0"/>
    <s v="08861 219-6102"/>
    <s v="08856 9034291"/>
    <s v="kita.penzberg@_x000a_kinderhilfe-oberland.de"/>
    <s v="https://www.kinderhilfe-oberland.de/angebot/krippe-an-der-birkenstrasse-penzberg/"/>
    <s v="Link"/>
    <n v="4"/>
    <n v="2"/>
    <n v="2"/>
    <n v="0"/>
    <n v="56"/>
    <x v="0"/>
    <n v="24"/>
    <n v="32"/>
    <n v="0"/>
    <n v="94"/>
    <n v="48"/>
    <n v="0"/>
    <n v="0"/>
    <s v="Ja"/>
    <s v="Ja"/>
    <s v="Nein"/>
    <s v="Nein"/>
    <s v="Nein"/>
    <x v="0"/>
    <m/>
    <s v="Nein"/>
    <s v="Ja"/>
    <s v="3 oder mehr"/>
    <x v="0"/>
    <x v="1"/>
    <x v="0"/>
    <s v="Nein"/>
    <s v="Nein"/>
    <s v="Nein"/>
    <s v="Nein"/>
    <s v="Nein"/>
    <s v="k.A."/>
    <s v="Ja"/>
    <s v="Gemeinsam, inklusiv, individuell"/>
    <n v="2017"/>
    <s v="ja"/>
    <s v="Ortsbezeichnung"/>
    <s v="Für 2024 ist der Umzug in einen Neubau geplant. Dann werden es 4 Krippengruppen und 3 Kindergartengruppen sein."/>
  </r>
  <r>
    <x v="28"/>
    <x v="28"/>
    <s v="1901480048"/>
    <s v="Frau"/>
    <s v="Geistbeck"/>
    <s v="Frau Geistbeck"/>
    <s v="Burggener Str. 2"/>
    <n v="86956"/>
    <x v="1"/>
    <m/>
    <s v="Burggener Str. 2, 86956 Schongau"/>
    <x v="1"/>
    <x v="4"/>
    <x v="1"/>
    <x v="2"/>
    <s v="S"/>
    <s v="14.30 bis 15.29 Uhr"/>
    <s v="Katholisch"/>
    <s v="Katholischen Pfarreiengemeinschaft Schongau"/>
    <s v="Fronhof 4"/>
    <n v="86152"/>
    <s v="Augsburg"/>
    <x v="3"/>
    <s v="0821 3166-9031"/>
    <s v="08861 20550"/>
    <s v="kita.st.franziskus.schongau@_x000a_bistum-augsburg.de"/>
    <s v="http://www.pg-schongau.com/kindergarten-st-franziskus/"/>
    <s v="Link"/>
    <n v="3"/>
    <n v="0"/>
    <n v="3"/>
    <n v="0"/>
    <n v="55"/>
    <x v="0"/>
    <n v="0"/>
    <n v="55"/>
    <n v="0"/>
    <n v="75"/>
    <n v="0"/>
    <n v="75"/>
    <n v="0"/>
    <s v="Nein"/>
    <s v="Ja"/>
    <s v="Nein"/>
    <s v="Ja"/>
    <s v="Nein"/>
    <x v="0"/>
    <m/>
    <s v="Nein"/>
    <s v="Ja"/>
    <s v="3 oder mehr"/>
    <x v="0"/>
    <x v="0"/>
    <x v="0"/>
    <s v="Nein"/>
    <s v="Nein"/>
    <s v="Nein"/>
    <s v="Nein"/>
    <s v="Nein"/>
    <s v="k.A."/>
    <s v="Ja"/>
    <s v="Wir lassen das Kind Kind sein!"/>
    <s v="?"/>
    <s v="ja"/>
    <s v="Heilige/r / biblisch"/>
    <m/>
  </r>
  <r>
    <x v="29"/>
    <x v="29"/>
    <s v="1901350120"/>
    <s v="Frau"/>
    <s v="Bertl"/>
    <s v="Frau Bertl"/>
    <s v="Schulstr. 3"/>
    <n v="82386"/>
    <x v="16"/>
    <m/>
    <s v="Schulstr. 3, 82386 Oberhausen"/>
    <x v="0"/>
    <x v="2"/>
    <x v="1"/>
    <x v="3"/>
    <s v="M"/>
    <s v="15.30 bis 16.29 Uhr"/>
    <s v="Weltanschaulich neutral"/>
    <s v="Gemeinde Oberhausen"/>
    <s v="Schulstraße 1"/>
    <n v="82386"/>
    <s v="Oberhausen"/>
    <x v="15"/>
    <s v="08802 9008-14"/>
    <s v="08802 9138440"/>
    <s v="kinderhaus-oberhausen@_x000a_t-online.de"/>
    <s v="https://oberhausen-obb.de/oeffentliche_einrichtungen?ags=09190135"/>
    <s v="Link"/>
    <n v="5"/>
    <n v="2"/>
    <n v="3"/>
    <n v="0"/>
    <n v="99"/>
    <x v="0"/>
    <n v="24"/>
    <n v="75"/>
    <n v="0"/>
    <n v="123"/>
    <n v="24"/>
    <n v="75"/>
    <n v="0"/>
    <s v="Ja"/>
    <s v="Ja"/>
    <s v="Nein"/>
    <s v="Nein"/>
    <s v="Nein"/>
    <x v="2"/>
    <m/>
    <s v="Ja"/>
    <s v="Nein"/>
    <s v="1 bis 2"/>
    <x v="0"/>
    <x v="1"/>
    <x v="0"/>
    <s v="Nein"/>
    <s v="Ja"/>
    <s v="Nein"/>
    <s v="Nein"/>
    <s v="Nein"/>
    <s v="Gebühren"/>
    <s v="Ja"/>
    <m/>
    <n v="2018"/>
    <s v="ja"/>
    <s v="Natur, Tier- und Pflanzenwelt"/>
    <m/>
  </r>
  <r>
    <x v="30"/>
    <x v="30"/>
    <s v="1901570058"/>
    <s v="Frau"/>
    <s v="Holzer"/>
    <s v="Frau Holzer"/>
    <s v="Schwaigerstr. 5"/>
    <n v="82362"/>
    <x v="2"/>
    <m/>
    <s v="Schwaigerstr. 5, 82362 Weilheim"/>
    <x v="0"/>
    <x v="2"/>
    <x v="1"/>
    <x v="2"/>
    <s v="M"/>
    <s v="15.30 bis 16.29 Uhr"/>
    <s v="Katholisch"/>
    <s v="Kath. Kirchenstiftung Mariae Himmelfahrt"/>
    <s v="Postfach 11 03 49"/>
    <n v="86028"/>
    <s v="Augsburg"/>
    <x v="3"/>
    <s v="0821 3166-9031"/>
    <s v="0881 3209"/>
    <s v="kita.mariae.himmelfahrt._x000a_weilheim@bistum-augsburg.de"/>
    <s v="https://www.kiga-mariaehimmelfahrt.de/"/>
    <s v="Link"/>
    <n v="5"/>
    <n v="1"/>
    <n v="4"/>
    <n v="0"/>
    <n v="95"/>
    <x v="0"/>
    <n v="15"/>
    <n v="80"/>
    <n v="0"/>
    <n v="140"/>
    <n v="14"/>
    <n v="126"/>
    <n v="0"/>
    <s v="Ja"/>
    <s v="Ja"/>
    <s v="Nein"/>
    <s v="Ja"/>
    <s v="Ja"/>
    <x v="0"/>
    <m/>
    <s v="Nein"/>
    <s v="Ja"/>
    <s v="3 oder mehr"/>
    <x v="1"/>
    <x v="0"/>
    <x v="0"/>
    <s v="Nein"/>
    <s v="Nein"/>
    <s v="Nein"/>
    <s v="Ja"/>
    <s v="Nein"/>
    <s v="Gebühren"/>
    <s v="Ja"/>
    <s v="Erziehung ist Beispiel und Liebe und sonst nichts!"/>
    <n v="1964"/>
    <s v="ja"/>
    <s v="Heilige/r / biblisch"/>
    <m/>
  </r>
  <r>
    <x v="31"/>
    <x v="31"/>
    <s v="1901110001"/>
    <s v="Frau"/>
    <s v="Fibiger"/>
    <s v="Frau Fibiger"/>
    <s v="Jahnstr.10"/>
    <n v="86972"/>
    <x v="15"/>
    <m/>
    <s v="Jahnstr.10, 86972 Altenstadt"/>
    <x v="1"/>
    <x v="2"/>
    <x v="0"/>
    <x v="2"/>
    <s v="M"/>
    <s v="15.30 bis 16.29 Uhr"/>
    <s v="Katholisch"/>
    <s v="Kath. Kirchenstiftung St. Michael"/>
    <s v="St. Michael-Straße 4"/>
    <n v="86972"/>
    <s v="Altenstadt"/>
    <x v="16"/>
    <s v="08861 221739"/>
    <s v="08861 8171"/>
    <s v="kita.st.michael.altenstadt@bistum-augsburg.de"/>
    <s v="https://pg-altenstadt.org/kindergarten/"/>
    <s v="Link"/>
    <n v="5"/>
    <n v="2"/>
    <n v="3"/>
    <n v="0"/>
    <n v="93"/>
    <x v="0"/>
    <n v="24"/>
    <n v="69"/>
    <n v="0"/>
    <n v="193"/>
    <n v="48"/>
    <n v="145"/>
    <n v="0"/>
    <s v="Ja"/>
    <s v="Ja"/>
    <s v="Nein"/>
    <s v="Nein"/>
    <s v="Ja"/>
    <x v="0"/>
    <m/>
    <s v="Nein"/>
    <s v="Ja"/>
    <s v="3 oder mehr"/>
    <x v="0"/>
    <x v="0"/>
    <x v="0"/>
    <s v="Nein"/>
    <s v="Nein"/>
    <s v="Nein"/>
    <s v="Nein"/>
    <s v="Nein"/>
    <s v="Gebühren"/>
    <s v="Ja"/>
    <s v="Gemeinsam wachsen"/>
    <s v="?"/>
    <s v="ja"/>
    <s v="Heilige/r / biblisch"/>
    <m/>
  </r>
  <r>
    <x v="32"/>
    <x v="32"/>
    <n v="1901130002"/>
    <s v="Frau"/>
    <s v="Vlasic"/>
    <s v="Frau Vlasic"/>
    <s v="Iffeldorfer Str. 5"/>
    <n v="82387"/>
    <x v="17"/>
    <m/>
    <s v="Iffeldorfer Str. 5, 82387 Antdorf"/>
    <x v="3"/>
    <x v="0"/>
    <x v="0"/>
    <x v="3"/>
    <s v="M"/>
    <s v="14.30 bis 15.29 Uhr"/>
    <s v="Weltanschaulich neutral"/>
    <s v="Gemeinde Antdorf"/>
    <s v="Schleierweg 3"/>
    <n v="82387"/>
    <s v="Antdorf"/>
    <x v="17"/>
    <s v="08847 690216"/>
    <s v="08856 83344"/>
    <s v="kita@_x000a_antdorf.de"/>
    <s v="https://www.antdorf.de/seite/389732/startseite.html"/>
    <s v="Link"/>
    <n v="5"/>
    <n v="1"/>
    <n v="3"/>
    <n v="1"/>
    <n v="95"/>
    <x v="0"/>
    <n v="12"/>
    <n v="60"/>
    <n v="23"/>
    <n v="91"/>
    <n v="12"/>
    <n v="60"/>
    <n v="23"/>
    <s v="Ja"/>
    <s v="Ja"/>
    <s v="Ja"/>
    <s v="Nein"/>
    <s v="Nein"/>
    <x v="1"/>
    <m/>
    <s v="Nein"/>
    <s v="Nein"/>
    <s v="keine"/>
    <x v="0"/>
    <x v="0"/>
    <x v="0"/>
    <s v="Nein"/>
    <s v="Nein"/>
    <s v="Nein"/>
    <s v="Nein"/>
    <s v="Nein"/>
    <s v="Gebühren"/>
    <s v="Ja"/>
    <s v="Das Kind ist wie eine Pflanze zu sehen, die gute Bedingungen braucht um wachsen, gedeihen und sich entwickeln zu können."/>
    <n v="1992"/>
    <s v="ja"/>
    <s v="Gemeinde"/>
    <m/>
  </r>
  <r>
    <x v="33"/>
    <x v="33"/>
    <s v="1901570066"/>
    <s v="Frau"/>
    <s v="Rauh"/>
    <s v="Frau Rauh"/>
    <s v="Westendstr. 32"/>
    <n v="82362"/>
    <x v="2"/>
    <m/>
    <s v="Westendstr. 32, 82362 Weilheim"/>
    <x v="0"/>
    <x v="2"/>
    <x v="1"/>
    <x v="3"/>
    <s v="M"/>
    <s v="15.30 bis 16.29 Uhr"/>
    <s v="Weltanschaulich neutral"/>
    <s v="Stadt Weilheim"/>
    <s v="Admiral-Hipper-Straße 20"/>
    <n v="82362"/>
    <s v="Weilheim"/>
    <x v="18"/>
    <s v="0881 682-1602"/>
    <s v="0881 417173"/>
    <s v="nepomuk@_x000a_weilheim.de"/>
    <s v="https://www.weilheim.de/mein-weilheim/buergerservice/kinderbetreuungseinrichtungen/staedt-kindergarten-nepomuk-und-kinderkrippe"/>
    <s v="Link"/>
    <n v="4"/>
    <n v="1"/>
    <n v="3"/>
    <n v="0"/>
    <n v="90"/>
    <x v="0"/>
    <n v="15"/>
    <n v="75"/>
    <n v="0"/>
    <n v="90"/>
    <n v="15"/>
    <n v="75"/>
    <n v="0"/>
    <s v="Ja"/>
    <s v="Ja"/>
    <s v="Nein"/>
    <s v="Nein"/>
    <s v="Ja"/>
    <x v="1"/>
    <m/>
    <s v="Nein"/>
    <s v="Nein"/>
    <s v="keine"/>
    <x v="0"/>
    <x v="0"/>
    <x v="0"/>
    <s v="Nein"/>
    <s v="Nein"/>
    <s v="Nein"/>
    <s v="Nein"/>
    <s v="Ja"/>
    <s v="Gebühren"/>
    <s v="Nein"/>
    <m/>
    <s v="?"/>
    <s v="ja"/>
    <s v="Heilige/r / biblisch"/>
    <m/>
  </r>
  <r>
    <x v="34"/>
    <x v="34"/>
    <s v="1901510054"/>
    <s v="Frau"/>
    <s v="Müller"/>
    <s v="Frau Müller"/>
    <s v="Schulstr. 8"/>
    <n v="86987"/>
    <x v="18"/>
    <m/>
    <s v="Schulstr. 8, 86987 Schwabsoien"/>
    <x v="1"/>
    <x v="2"/>
    <x v="0"/>
    <x v="3"/>
    <s v="M"/>
    <s v="13:30 bis 14:29 Uhr"/>
    <s v="Weltanschaulich neutral"/>
    <s v="Gemeinde Schwabsoien"/>
    <s v="Schongauer Straße 1"/>
    <n v="86987"/>
    <s v="Schwabsoien"/>
    <x v="19"/>
    <s v="08861 2300-14"/>
    <s v="08868 1478"/>
    <s v="kindergarten-sonnenblume-schwabsoien@web.de"/>
    <s v="https://www.schwabsoien.de/gemeinde/kindergarten"/>
    <s v="Link"/>
    <n v="3"/>
    <n v="1"/>
    <n v="2"/>
    <n v="0"/>
    <n v="65"/>
    <x v="0"/>
    <n v="15"/>
    <n v="50"/>
    <n v="0"/>
    <n v="76"/>
    <n v="26"/>
    <n v="50"/>
    <n v="0"/>
    <s v="Ja"/>
    <s v="Ja"/>
    <s v="Nein"/>
    <s v="Nein"/>
    <s v="Nein"/>
    <x v="1"/>
    <m/>
    <s v="Nein"/>
    <s v="Nein"/>
    <s v="keine"/>
    <x v="0"/>
    <x v="0"/>
    <x v="0"/>
    <s v="Nein"/>
    <s v="Nein"/>
    <s v="Nein"/>
    <s v="Nein"/>
    <s v="Nein"/>
    <s v="Gebühren"/>
    <s v="Nein"/>
    <s v="Nicht Kinder beschäftigen, sondern sich damit beschäftigen, was Kinder beschäftigt!"/>
    <n v="1993"/>
    <s v="ja"/>
    <s v="Natur, Tier- und Pflanzenwelt"/>
    <m/>
  </r>
  <r>
    <x v="35"/>
    <x v="35"/>
    <s v="1901390021"/>
    <s v="Frau"/>
    <s v="Lang"/>
    <s v="Frau Lang"/>
    <s v="Oskar-Dietlmeier-Str. 14"/>
    <n v="82380"/>
    <x v="10"/>
    <m/>
    <s v="Oskar-Dietlmeier-Str. 14, 82380 Peißenberg"/>
    <x v="0"/>
    <x v="2"/>
    <x v="0"/>
    <x v="2"/>
    <s v="M"/>
    <s v="15.30 bis 16.29 Uhr"/>
    <s v="Katholisch"/>
    <s v="Kath. Pfarrkirchenstiftung St. Johannes Baptist"/>
    <s v="Fronhof 4"/>
    <n v="86152"/>
    <s v="Augsburg"/>
    <x v="3"/>
    <s v="0821 3166-9031"/>
    <s v="08803 3897"/>
    <s v="kiga.st.johannes.baptist._x000a_peissenberg@bistum-augsburg.de"/>
    <s v="https://www.peifo.de/familien-und-kinder/kindergarten-st-johann/"/>
    <s v="Link"/>
    <n v="4"/>
    <n v="1"/>
    <n v="3"/>
    <n v="0"/>
    <n v="88"/>
    <x v="0"/>
    <n v="13"/>
    <n v="75"/>
    <n v="0"/>
    <n v="89"/>
    <n v="14"/>
    <n v="75"/>
    <n v="0"/>
    <s v="Ja"/>
    <s v="Ja"/>
    <s v="Nein"/>
    <s v="Nein"/>
    <s v="Nein"/>
    <x v="0"/>
    <m/>
    <s v="Nein"/>
    <s v="Ja"/>
    <s v="3 oder mehr"/>
    <x v="0"/>
    <x v="0"/>
    <x v="0"/>
    <s v="Nein"/>
    <s v="Nein"/>
    <s v="Nein"/>
    <s v="Nein"/>
    <s v="Nein"/>
    <s v="Gebühren"/>
    <s v="Ja"/>
    <s v="Ein Kind ist kein Gefäß, das gefüllt, sondern ein Feuer, das entzündet werden will."/>
    <n v="1969"/>
    <s v="ja"/>
    <s v="Heilige/r / biblisch"/>
    <m/>
  </r>
  <r>
    <x v="36"/>
    <x v="36"/>
    <s v="1901171111"/>
    <s v="Frau"/>
    <s v="Schäfer"/>
    <s v="Frau Schäfer"/>
    <s v="Schöffauer Str. 16"/>
    <n v="82389"/>
    <x v="19"/>
    <m/>
    <s v="Schöffauer Str. 16, 82389 Böbing"/>
    <x v="0"/>
    <x v="2"/>
    <x v="0"/>
    <x v="3"/>
    <s v="M"/>
    <s v="15.30 bis 16.29 Uhr"/>
    <s v="Katholisch"/>
    <s v="Gemeinde Böbing"/>
    <s v="Kirchstr. 22"/>
    <n v="82389"/>
    <s v="Böbing"/>
    <x v="20"/>
    <s v="08867 9100-0"/>
    <s v="08867 8216"/>
    <s v="kindergarten@_x000a_boebing.de"/>
    <s v="https://www.boebing.de/institutionen/kindergarten-st-hedwig-in-bobing/"/>
    <s v="Link"/>
    <n v="4"/>
    <n v="1"/>
    <n v="3"/>
    <n v="0"/>
    <n v="87"/>
    <x v="0"/>
    <n v="12"/>
    <n v="75"/>
    <n v="0"/>
    <n v="123"/>
    <n v="36"/>
    <n v="87"/>
    <n v="0"/>
    <s v="Ja"/>
    <s v="Ja"/>
    <s v="Nein"/>
    <s v="Nein"/>
    <s v="Nein"/>
    <x v="0"/>
    <m/>
    <s v="Nein"/>
    <s v="Ja"/>
    <s v="3 oder mehr"/>
    <x v="0"/>
    <x v="0"/>
    <x v="0"/>
    <s v="Nein"/>
    <s v="Nein"/>
    <s v="Nein"/>
    <s v="Nein"/>
    <s v="Nein"/>
    <s v="Gebühren"/>
    <s v="Ja"/>
    <m/>
    <n v="1982"/>
    <s v="ja"/>
    <s v="Heilige/r / biblisch"/>
    <m/>
  </r>
  <r>
    <x v="37"/>
    <x v="37"/>
    <s v="1901410104"/>
    <s v="Frau"/>
    <s v="Eisendle"/>
    <s v="Frau Eisendle"/>
    <s v="Sigmundstr. 20"/>
    <n v="82377"/>
    <x v="5"/>
    <m/>
    <s v="Sigmundstr. 20, 82377 Penzberg"/>
    <x v="3"/>
    <x v="2"/>
    <x v="0"/>
    <x v="2"/>
    <s v="M"/>
    <s v="15.30 bis 16.29 Uhr"/>
    <s v="Katholisch"/>
    <s v="Katholische Pfarrkirchenstiftung Christkönig"/>
    <s v="Sigmundstraße 18"/>
    <n v="82377"/>
    <s v="Penzberg"/>
    <x v="3"/>
    <s v="08856 92140"/>
    <s v="08856 9365737"/>
    <s v="st.franziskus@_x000a_christkoenig.de"/>
    <s v="https://st.franziskus.kita-penzberg.de/"/>
    <s v="Link"/>
    <n v="4"/>
    <n v="1"/>
    <n v="3"/>
    <n v="0"/>
    <n v="87"/>
    <x v="0"/>
    <n v="12"/>
    <n v="75"/>
    <n v="0"/>
    <n v="99"/>
    <n v="24"/>
    <n v="75"/>
    <n v="0"/>
    <s v="Ja"/>
    <s v="Ja"/>
    <s v="Nein"/>
    <s v="Nein"/>
    <s v="Ja"/>
    <x v="0"/>
    <m/>
    <s v="Nein"/>
    <s v="Ja"/>
    <s v="3 oder mehr"/>
    <x v="0"/>
    <x v="0"/>
    <x v="0"/>
    <s v="Nein"/>
    <s v="Nein"/>
    <s v="Nein"/>
    <s v="Nein"/>
    <s v="Nein"/>
    <s v="Gebühren"/>
    <s v="Ja"/>
    <s v="Hand in Hand auf dem Weg ins Leben."/>
    <n v="2013"/>
    <s v="ja"/>
    <s v="Heilige/r / biblisch"/>
    <m/>
  </r>
  <r>
    <x v="38"/>
    <x v="38"/>
    <s v="1901410088"/>
    <s v="Frau"/>
    <s v="Höfler"/>
    <s v="Frau Höfler"/>
    <s v="Daserweg 1a"/>
    <n v="82377"/>
    <x v="5"/>
    <m/>
    <s v="Daserweg 1a, 82377 Penzberg"/>
    <x v="3"/>
    <x v="5"/>
    <x v="0"/>
    <x v="0"/>
    <s v="M"/>
    <s v="16.30 bis 17.29 Uhr"/>
    <s v="Weltanschaulich neutral"/>
    <s v="Spatzennest _x000a_Familienservice gGmbH"/>
    <s v="Daserweg 1 a"/>
    <n v="82377"/>
    <s v="Penzberg"/>
    <x v="10"/>
    <s v="08856 8027711"/>
    <s v="08856  80277-20"/>
    <s v="krippe@_x000a_spatzennest-penzberg.de"/>
    <s v="https://spatzennest-penzberg.de/kita/krippe/"/>
    <s v="Link"/>
    <n v="7"/>
    <n v="7"/>
    <n v="0"/>
    <n v="0"/>
    <n v="86"/>
    <x v="0"/>
    <n v="86"/>
    <n v="0"/>
    <n v="0"/>
    <n v="86"/>
    <n v="86"/>
    <n v="0"/>
    <n v="0"/>
    <s v="Ja"/>
    <s v="Nein"/>
    <s v="Nein"/>
    <s v="Nein"/>
    <s v="Ja"/>
    <x v="0"/>
    <m/>
    <s v="Nein"/>
    <s v="Ja"/>
    <s v="3 oder mehr"/>
    <x v="0"/>
    <x v="0"/>
    <x v="0"/>
    <s v="Nein"/>
    <s v="Nein"/>
    <s v="Nein"/>
    <s v="Nein"/>
    <s v="Nein"/>
    <s v="Gebühren"/>
    <s v="Ja"/>
    <m/>
    <n v="2006"/>
    <s v="ja"/>
    <s v="Natur, Tier- und Pflanzenwelt"/>
    <m/>
  </r>
  <r>
    <x v="39"/>
    <x v="39"/>
    <s v="1901151115"/>
    <s v="Frau"/>
    <s v="Lindorfer"/>
    <s v="Frau Lindorfer"/>
    <s v="Reitweg 13"/>
    <n v="82347"/>
    <x v="20"/>
    <m/>
    <s v="Reitweg 13, 82347 Bernried"/>
    <x v="3"/>
    <x v="1"/>
    <x v="1"/>
    <x v="0"/>
    <s v="M"/>
    <s v="16.30 bis 17.29 Uhr"/>
    <s v="Evangelisch"/>
    <s v="Kinderhilfe Oberland gGmbH"/>
    <s v="Von-Kahl-Str. 4"/>
    <n v="86971"/>
    <s v="Peiting"/>
    <x v="0"/>
    <s v="08861 219-6102"/>
    <s v="08158 9973920"/>
    <s v="Kita.bernried@_x000a_kinderhilfe-oberland.de"/>
    <s v="https://www.kinderhilfe-oberland.de/angebot/kinderhaus-bernried/"/>
    <s v="Link"/>
    <n v="5"/>
    <n v="0"/>
    <n v="4"/>
    <n v="1"/>
    <n v="85"/>
    <x v="0"/>
    <n v="0"/>
    <n v="67"/>
    <n v="18"/>
    <n v="105"/>
    <n v="12"/>
    <n v="73"/>
    <n v="20"/>
    <s v="Nein"/>
    <s v="Ja"/>
    <s v="Ja"/>
    <s v="Nein"/>
    <s v="Ja"/>
    <x v="0"/>
    <m/>
    <s v="Nein"/>
    <s v="Ja"/>
    <s v="3 oder mehr"/>
    <x v="0"/>
    <x v="0"/>
    <x v="0"/>
    <s v="Nein"/>
    <s v="Nein"/>
    <s v="Nein"/>
    <s v="Nein"/>
    <s v="Nein"/>
    <s v="Gebühren"/>
    <s v="Ja"/>
    <s v="Gemeinsam, inklusiv, individuell"/>
    <n v="1978"/>
    <s v="ja"/>
    <s v="Gemeinde"/>
    <s v="Im benachbarten Kloster betreibt die Kinderhilfe Oberland eine Krippe, mit der wir in engem Austausch stehen."/>
  </r>
  <r>
    <x v="40"/>
    <x v="40"/>
    <n v="1901400029"/>
    <s v="Frau"/>
    <s v="Renner"/>
    <s v="Frau Renner"/>
    <s v="Untereggstr. 4"/>
    <n v="86971"/>
    <x v="6"/>
    <m/>
    <s v="Untereggstr. 4, 86971 Peiting"/>
    <x v="1"/>
    <x v="2"/>
    <x v="0"/>
    <x v="0"/>
    <s v="M"/>
    <s v="16.30 bis 17.29 Uhr"/>
    <s v="Weltanschaulich neutral"/>
    <s v="Kinderhilfe Oberland gGmbH"/>
    <s v="Von-Kahl-Str. 4"/>
    <n v="86971"/>
    <s v="Peiting"/>
    <x v="0"/>
    <s v="08861 219-6102"/>
    <s v="08861 25300"/>
    <s v="kita.peiting@_x000a_kinderhilfe-oberland.de"/>
    <s v="https://www.kinderhilfe-oberland.de/angebot/kinderhaus-peiting/"/>
    <s v="Link"/>
    <n v="3"/>
    <n v="1"/>
    <n v="2"/>
    <n v="0"/>
    <n v="46"/>
    <x v="3"/>
    <n v="12"/>
    <n v="34"/>
    <n v="0"/>
    <n v="63"/>
    <n v="15"/>
    <n v="35"/>
    <n v="15"/>
    <s v="Ja"/>
    <s v="Ja"/>
    <s v="Nein"/>
    <s v="Nein"/>
    <s v="Ja"/>
    <x v="0"/>
    <m/>
    <s v="Nein"/>
    <s v="Ja"/>
    <s v="3 oder mehr"/>
    <x v="0"/>
    <x v="0"/>
    <x v="0"/>
    <s v="Nein"/>
    <s v="Nein"/>
    <s v="Nein"/>
    <s v="Nein"/>
    <s v="Nein"/>
    <s v="k.A."/>
    <s v="Ja"/>
    <s v="Gemeinsam, inklusiv, individuell"/>
    <s v="?"/>
    <s v="ja"/>
    <s v="Gemeinde"/>
    <s v="Werte hier ohne Integrativer Hort im Kinderhaus Peiting (1901400073) - Warum nicht unter einer Einrichtungsnummer?"/>
  </r>
  <r>
    <x v="41"/>
    <x v="41"/>
    <s v="1901300013"/>
    <s v="Frau"/>
    <s v="Seemiller"/>
    <s v="Frau Seemiller"/>
    <s v="Am Anger 45"/>
    <n v="82383"/>
    <x v="21"/>
    <m/>
    <s v="Am Anger 45, 82383 Hohenpeißenberg"/>
    <x v="1"/>
    <x v="2"/>
    <x v="1"/>
    <x v="0"/>
    <s v="S"/>
    <s v="15.30 bis 16.29 Uhr"/>
    <s v="Evangelisch"/>
    <s v="Kinderhilfe Oberland gGmbH"/>
    <s v="Von-Kahl-Str. 4"/>
    <n v="86971"/>
    <s v="Peiting"/>
    <x v="0"/>
    <s v="08861 219-6102"/>
    <s v="08805 92060"/>
    <s v="kita.hetten@_x000a_kinderhilfe-oberland.de"/>
    <s v="https://www.kinderhilfe-oberland.de/angebot/kindergarten-im-hetten-hohenpeissenberg/"/>
    <s v="Link"/>
    <n v="3"/>
    <n v="1"/>
    <n v="2"/>
    <n v="0"/>
    <n v="44"/>
    <x v="3"/>
    <n v="12"/>
    <n v="32"/>
    <n v="0"/>
    <n v="75"/>
    <n v="15"/>
    <n v="50"/>
    <n v="0"/>
    <s v="Ja"/>
    <s v="Ja"/>
    <s v="Nein"/>
    <s v="Nein"/>
    <s v="Ja"/>
    <x v="0"/>
    <m/>
    <s v="Nein"/>
    <s v="Ja"/>
    <s v="3 oder mehr"/>
    <x v="0"/>
    <x v="1"/>
    <x v="0"/>
    <s v="Nein"/>
    <s v="Nein"/>
    <s v="Nein"/>
    <s v="Nein"/>
    <s v="Nein"/>
    <s v="k.A."/>
    <s v="Ja"/>
    <s v="Gemeinsam, inklusiv, individuell"/>
    <n v="1993"/>
    <s v="ja"/>
    <s v="Ortsbezeichnung"/>
    <m/>
  </r>
  <r>
    <x v="42"/>
    <x v="42"/>
    <s v="1901400032"/>
    <s v="Frau"/>
    <s v="Grauer"/>
    <s v="Frau Grauer"/>
    <s v="Kampfgartenweg 20"/>
    <n v="86971"/>
    <x v="6"/>
    <m/>
    <s v="Kampfgartenweg 20, 86971 Peiting"/>
    <x v="1"/>
    <x v="5"/>
    <x v="0"/>
    <x v="3"/>
    <s v="M"/>
    <s v="15.30 bis 16.29 Uhr"/>
    <s v="Weltanschaulich neutral"/>
    <s v="Markt Peiting"/>
    <s v="Hauptplatz 2"/>
    <n v="86971"/>
    <s v="Peiting"/>
    <x v="5"/>
    <s v="08861 5990"/>
    <s v="08861 599724"/>
    <s v="therese-peter-haus@_x000a_peiting.de"/>
    <s v="https://www.gemeindekindergarten-peiting.de/theresepeter/"/>
    <s v="Link"/>
    <n v="7"/>
    <n v="7"/>
    <n v="0"/>
    <n v="0"/>
    <n v="84"/>
    <x v="0"/>
    <n v="84"/>
    <n v="0"/>
    <n v="0"/>
    <n v="219"/>
    <n v="72"/>
    <n v="75"/>
    <n v="0"/>
    <s v="Ja"/>
    <s v="Nein"/>
    <s v="Nein"/>
    <s v="Nein"/>
    <s v="Ja"/>
    <x v="1"/>
    <m/>
    <s v="Nein"/>
    <s v="Nein"/>
    <s v="keine"/>
    <x v="0"/>
    <x v="0"/>
    <x v="0"/>
    <s v="Nein"/>
    <s v="Nein"/>
    <s v="Nein"/>
    <s v="Nein"/>
    <s v="Nein"/>
    <s v="Gebühren"/>
    <s v="Nein"/>
    <m/>
    <n v="1990"/>
    <s v="ja"/>
    <s v="Person"/>
    <m/>
  </r>
  <r>
    <x v="43"/>
    <x v="43"/>
    <s v="1901390024"/>
    <s v="Frau"/>
    <s v="Tiefenbrunner"/>
    <s v="Frau Tiefenbrunner"/>
    <s v="Zieglmeierstr. 9"/>
    <n v="82380"/>
    <x v="10"/>
    <m/>
    <s v="Zieglmeierstr. 9, 82380 Peißenberg"/>
    <x v="0"/>
    <x v="0"/>
    <x v="1"/>
    <x v="1"/>
    <s v="M"/>
    <s v="15.30 bis 16.29 Uhr"/>
    <s v="Weltanschaulich neutral"/>
    <s v="AWO Bezirksverband Obb e.V."/>
    <s v="Edelsbergstraße 10"/>
    <n v="80686"/>
    <s v="München"/>
    <x v="2"/>
    <s v="089 54714147"/>
    <s v="08803 9443"/>
    <s v="pumuckl.peissenberg@_x000a_awo-obb.de"/>
    <s v="https://awo-obb.de/kinder/einrichtung/awo-kinderhaus-pumuckl"/>
    <s v="Link"/>
    <n v="4"/>
    <n v="1"/>
    <n v="2"/>
    <n v="1"/>
    <n v="83"/>
    <x v="0"/>
    <n v="12"/>
    <n v="51"/>
    <n v="20"/>
    <n v="100"/>
    <n v="12"/>
    <n v="49"/>
    <n v="39"/>
    <s v="Ja"/>
    <s v="Ja"/>
    <s v="Ja"/>
    <s v="Nein"/>
    <s v="Ja"/>
    <x v="1"/>
    <m/>
    <s v="Nein"/>
    <s v="Nein"/>
    <s v="keine"/>
    <x v="0"/>
    <x v="0"/>
    <x v="0"/>
    <s v="Nein"/>
    <s v="Nein"/>
    <s v="Nein"/>
    <s v="Nein"/>
    <s v="Nein"/>
    <s v="Gebühren"/>
    <s v="Ja"/>
    <m/>
    <n v="1990"/>
    <s v="ja"/>
    <s v="Fröhlich"/>
    <m/>
  </r>
  <r>
    <x v="44"/>
    <x v="44"/>
    <n v="1901200008"/>
    <s v="Frau"/>
    <s v="Eberle"/>
    <s v="Frau Eberle"/>
    <s v="SportplatzStr. 11"/>
    <n v="82390"/>
    <x v="22"/>
    <m/>
    <s v="SportplatzStr. 11, 82390 Eberfing"/>
    <x v="0"/>
    <x v="0"/>
    <x v="1"/>
    <x v="3"/>
    <s v="M"/>
    <s v="15.30 bis 16.29 Uhr"/>
    <s v="Weltanschaulich neutral"/>
    <s v="Gemeinde Eberfing"/>
    <s v="Ettingerstraße 7"/>
    <n v="82390"/>
    <s v="Eberfing"/>
    <x v="21"/>
    <s v="08802 8002"/>
    <s v="08802 419"/>
    <s v="kiga@_x000a_kindergarten-eberfing.de"/>
    <s v="https://www.kinderhaus-eberfing.de/newpage"/>
    <s v="Link"/>
    <n v="5"/>
    <n v="1"/>
    <n v="3"/>
    <n v="1"/>
    <n v="84"/>
    <x v="0"/>
    <n v="12"/>
    <n v="60"/>
    <n v="12"/>
    <n v="84"/>
    <m/>
    <m/>
    <m/>
    <s v="Ja"/>
    <s v="Ja"/>
    <s v="Ja"/>
    <s v="Nein"/>
    <s v="Nein"/>
    <x v="1"/>
    <m/>
    <s v="Nein"/>
    <s v="Nein"/>
    <s v="keine"/>
    <x v="0"/>
    <x v="1"/>
    <x v="0"/>
    <s v="Nein"/>
    <s v="Ja"/>
    <s v="Nein"/>
    <s v="Nein"/>
    <s v="Nein"/>
    <s v="Gebühren"/>
    <s v="Ja"/>
    <s v="Ein Stück Weg gemeinsam gehen …"/>
    <n v="1993"/>
    <s v="ja"/>
    <s v="Fröhlich"/>
    <m/>
  </r>
  <r>
    <x v="45"/>
    <x v="45"/>
    <s v="1901480119"/>
    <s v="Herr"/>
    <s v="Hahn"/>
    <s v="Herr Hahn"/>
    <s v="Gartenweg 6"/>
    <n v="86956"/>
    <x v="1"/>
    <m/>
    <s v="Gartenweg 6, 86956 Schongau"/>
    <x v="1"/>
    <x v="2"/>
    <x v="0"/>
    <x v="3"/>
    <s v="M"/>
    <s v="14.30 bis 15.29 Uhr"/>
    <s v="Weltanschaulich neutral"/>
    <s v="Stadt Schongau"/>
    <s v="Münzstraße 1-3"/>
    <n v="86956"/>
    <s v="Schongau"/>
    <x v="22"/>
    <s v="08861 214-138"/>
    <s v="08861 214320"/>
    <s v="kigahausfuerkinder@_x000a_schongau.bayern.de"/>
    <s v="https://www.schongau.de/de/Mein-Schongau/Kinder-Jugendliche/Kindergaerten-und-Kindertagesstaetten/Kindergarten?view=publish&amp;item=nursery&amp;id=1010"/>
    <s v="Link"/>
    <n v="4"/>
    <n v="1"/>
    <n v="3"/>
    <n v="0"/>
    <n v="77"/>
    <x v="0"/>
    <n v="12"/>
    <n v="65"/>
    <n v="0"/>
    <n v="87"/>
    <n v="12"/>
    <n v="75"/>
    <n v="0"/>
    <s v="Ja"/>
    <s v="Ja"/>
    <s v="Nein"/>
    <s v="Nein"/>
    <s v="Ja"/>
    <x v="0"/>
    <m/>
    <s v="Nein"/>
    <s v="Ja"/>
    <s v="3 oder mehr"/>
    <x v="1"/>
    <x v="1"/>
    <x v="0"/>
    <s v="Nein"/>
    <s v="Ja"/>
    <s v="Nein"/>
    <s v="Nein"/>
    <s v="Nein"/>
    <s v="Gebühren"/>
    <s v="Nein"/>
    <s v="Gemeinsam Hand in Hand unterwegs in Richtung Zukunft"/>
    <n v="2017"/>
    <s v="ja"/>
    <s v="Sonstige"/>
    <m/>
  </r>
  <r>
    <x v="46"/>
    <x v="46"/>
    <s v="1901360018"/>
    <s v="Frau"/>
    <s v="Ammersinn-Staltmair"/>
    <s v="Frau Ammersinn-Staltmair"/>
    <s v="Sportanger 13"/>
    <n v="82395"/>
    <x v="23"/>
    <m/>
    <s v="Sportanger 13, 82395 Obersöchering"/>
    <x v="3"/>
    <x v="2"/>
    <x v="0"/>
    <x v="3"/>
    <s v="M"/>
    <s v="14.30 bis 15.29 Uhr"/>
    <s v="Weltanschaulich neutral"/>
    <s v="Gemeinde Obersöchering"/>
    <s v="Egenrieder Weg 2"/>
    <n v="82395"/>
    <s v="Obersöchering"/>
    <x v="23"/>
    <s v="08847 690216"/>
    <s v="08847 697114"/>
    <s v="kindergarten@_x000a_obersoechering.org"/>
    <s v="https://soechering.eu/"/>
    <s v="Link"/>
    <n v="4"/>
    <n v="1"/>
    <n v="3"/>
    <n v="0"/>
    <n v="77"/>
    <x v="0"/>
    <n v="17"/>
    <n v="60"/>
    <n v="0"/>
    <n v="77"/>
    <n v="17"/>
    <n v="60"/>
    <n v="0"/>
    <s v="Ja"/>
    <s v="Ja"/>
    <s v="Nein"/>
    <s v="Nein"/>
    <s v="Nein"/>
    <x v="2"/>
    <m/>
    <s v="Ja"/>
    <s v="Nein"/>
    <s v="1 bis 2"/>
    <x v="0"/>
    <x v="0"/>
    <x v="0"/>
    <s v="Nein"/>
    <s v="Nein"/>
    <s v="Nein"/>
    <s v="Nein"/>
    <s v="Nein"/>
    <s v="Gebühren"/>
    <s v="Nein"/>
    <m/>
    <s v="?"/>
    <s v="ja"/>
    <s v="Gemeinde"/>
    <m/>
  </r>
  <r>
    <x v="47"/>
    <x v="47"/>
    <s v="1901300014"/>
    <s v="Frau"/>
    <s v="Miller"/>
    <s v="Frau Miller"/>
    <s v="HauptStr. 41"/>
    <n v="82383"/>
    <x v="21"/>
    <m/>
    <s v="HauptStr. 41, 82383 Hohenpeißenberg"/>
    <x v="1"/>
    <x v="2"/>
    <x v="1"/>
    <x v="0"/>
    <s v="S"/>
    <s v="14.30 bis 15.29 Uhr"/>
    <s v="Evangelisch"/>
    <s v="Kinderhilfe Oberland gGmbH"/>
    <s v="Von-Kahl-Str. 4"/>
    <n v="86971"/>
    <s v="Peiting"/>
    <x v="0"/>
    <s v="08861 219-6102"/>
    <s v="08861 2198650"/>
    <s v="kita.schaechen@_x000a_kinderhilfe-oberland.de"/>
    <s v="https://www.kinderhilfe-oberland.de/angebot/kinderhaus-am-schaechen-hohenpeissenberg/"/>
    <s v="Link"/>
    <n v="3"/>
    <n v="1"/>
    <n v="2"/>
    <n v="0"/>
    <n v="43"/>
    <x v="3"/>
    <n v="10"/>
    <n v="33"/>
    <n v="0"/>
    <n v="73"/>
    <n v="24"/>
    <n v="0"/>
    <n v="0"/>
    <s v="Ja"/>
    <s v="Ja"/>
    <s v="Nein"/>
    <s v="Nein"/>
    <s v="Nein"/>
    <x v="0"/>
    <m/>
    <s v="Nein"/>
    <s v="Ja"/>
    <s v="3 oder mehr"/>
    <x v="0"/>
    <x v="0"/>
    <x v="0"/>
    <s v="Nein"/>
    <s v="Nein"/>
    <s v="Nein"/>
    <s v="Nein"/>
    <s v="Nein"/>
    <s v="k.A."/>
    <s v="Ja"/>
    <s v="Gemeinsam, inklusiv, individuell"/>
    <n v="2023"/>
    <s v="ja"/>
    <s v="Ortsbezeichnung"/>
    <m/>
  </r>
  <r>
    <x v="48"/>
    <x v="48"/>
    <s v="1901480047"/>
    <s v="Frau"/>
    <s v="Kammerer"/>
    <s v="Frau Kammerer"/>
    <s v="Schönlinder Str. 37a"/>
    <n v="86956"/>
    <x v="1"/>
    <m/>
    <s v="Schönlinder Str. 37a, 86956 Schongau"/>
    <x v="1"/>
    <x v="2"/>
    <x v="1"/>
    <x v="2"/>
    <s v="M"/>
    <s v="14.30 bis 15.29 Uhr"/>
    <s v="Katholisch"/>
    <s v="Kath. Kirchenstiftung Verklärung Christi"/>
    <s v="Fronhof 4"/>
    <n v="86152"/>
    <s v="Augsburg"/>
    <x v="3"/>
    <s v="0821 3166-9031"/>
    <s v="08861 4523"/>
    <s v="kita.st.johannes.schongau@_x000a_bistum-augsburg.de"/>
    <s v="http://www.pg-schongau.com/kindergarten-st-johannes/"/>
    <s v="Link"/>
    <n v="4"/>
    <n v="1"/>
    <n v="3"/>
    <n v="0"/>
    <n v="76"/>
    <x v="0"/>
    <n v="12"/>
    <n v="64"/>
    <n v="0"/>
    <n v="80"/>
    <n v="15"/>
    <n v="65"/>
    <n v="0"/>
    <s v="Ja"/>
    <s v="Ja"/>
    <s v="Nein"/>
    <s v="Ja"/>
    <s v="Nein"/>
    <x v="1"/>
    <s v="lt. Online-Umfrage 1-2 Plätze"/>
    <s v="Nein"/>
    <s v="Nein"/>
    <s v="1 bis 2"/>
    <x v="0"/>
    <x v="0"/>
    <x v="0"/>
    <s v="Nein"/>
    <s v="Nein"/>
    <s v="Nein"/>
    <s v="Nein"/>
    <s v="Nein"/>
    <s v="Gebühren"/>
    <s v="Nein"/>
    <s v="Bei uns stehen Kinder im Mittelpunkt"/>
    <s v="?"/>
    <s v="ja"/>
    <s v="Heilige/r / biblisch"/>
    <m/>
  </r>
  <r>
    <x v="49"/>
    <x v="49"/>
    <s v="1901390023"/>
    <s v="Frau"/>
    <s v="Kreutzer"/>
    <s v="Frau Kreutzer"/>
    <s v="Thalackerstr. 3"/>
    <n v="82380"/>
    <x v="10"/>
    <m/>
    <s v="Thalackerstr. 3, 82380 Peißenberg"/>
    <x v="0"/>
    <x v="4"/>
    <x v="1"/>
    <x v="2"/>
    <s v="M"/>
    <s v="15.30 bis 16.29 Uhr"/>
    <s v="Evangelisch"/>
    <s v="Evang. Kirchengemeinde Peißenberg"/>
    <s v="Spitzwegstraße 2"/>
    <n v="82380"/>
    <s v="Peißenberg"/>
    <x v="24"/>
    <s v="08803 1428"/>
    <s v="08803  61357"/>
    <s v="kiga@regenbogen._x000a_peissenberg-evangelisch.de"/>
    <s v="https://www.peissenberg-evangelisch.de/kindergarten"/>
    <s v="Link"/>
    <n v="3"/>
    <n v="0"/>
    <n v="3"/>
    <n v="0"/>
    <n v="75"/>
    <x v="0"/>
    <n v="0"/>
    <n v="75"/>
    <n v="0"/>
    <n v="75"/>
    <n v="0"/>
    <n v="75"/>
    <n v="0"/>
    <s v="Nein"/>
    <s v="Ja"/>
    <s v="Nein"/>
    <s v="Nein"/>
    <s v="Ja"/>
    <x v="1"/>
    <m/>
    <s v="Nein"/>
    <s v="Nein"/>
    <s v="keine"/>
    <x v="0"/>
    <x v="0"/>
    <x v="0"/>
    <s v="Nein"/>
    <s v="Nein"/>
    <s v="Nein"/>
    <s v="Nein"/>
    <s v="Nein"/>
    <s v="Gebühren"/>
    <s v="Ja"/>
    <s v="Bildung ist nicht das Befüllen von Fässern, sondern das entzünden und erhalten von Flammen."/>
    <s v="?"/>
    <s v="ja"/>
    <s v="Natur, Tier- und Pflanzenwelt"/>
    <m/>
  </r>
  <r>
    <x v="50"/>
    <x v="50"/>
    <s v="1901400027"/>
    <s v="Frau"/>
    <s v="Otschik"/>
    <s v="Frau Otschik"/>
    <s v="Angermoosstr. 4"/>
    <n v="86971"/>
    <x v="6"/>
    <m/>
    <s v="Angermoosstr. 4, 86971 Peiting"/>
    <x v="1"/>
    <x v="4"/>
    <x v="1"/>
    <x v="2"/>
    <s v="M"/>
    <s v="15.30 bis 16.29 Uhr"/>
    <s v="Katholisch"/>
    <s v="Caritas Verband _x000a_München und Freising e.V."/>
    <s v="Hirtenstr. 2-4"/>
    <n v="80335"/>
    <s v="München"/>
    <x v="25"/>
    <s v="089 55169-0"/>
    <s v="08861 6189"/>
    <s v="manuela.otschik@_x000a_caritasmuenchen.org"/>
    <s v="https://www.caritas-kindergarten-st-michael.de/de"/>
    <s v="Link"/>
    <n v="3"/>
    <n v="0"/>
    <n v="3"/>
    <n v="0"/>
    <n v="75"/>
    <x v="0"/>
    <n v="0"/>
    <n v="75"/>
    <n v="0"/>
    <n v="75"/>
    <n v="0"/>
    <n v="75"/>
    <n v="0"/>
    <s v="Nein"/>
    <s v="Ja"/>
    <s v="Nein"/>
    <s v="Nein"/>
    <s v="Ja"/>
    <x v="2"/>
    <m/>
    <s v="Ja"/>
    <s v="Nein"/>
    <s v="1 bis 2"/>
    <x v="0"/>
    <x v="0"/>
    <x v="0"/>
    <s v="Nein"/>
    <s v="Nein"/>
    <s v="Nein"/>
    <s v="Nein"/>
    <s v="Nein"/>
    <s v="Gebühren"/>
    <s v="Ja"/>
    <s v="Gemeinsam wachsen, lernen, fröhlich sein"/>
    <s v="?"/>
    <s v="ja"/>
    <s v="Heilige/r / biblisch"/>
    <m/>
  </r>
  <r>
    <x v="51"/>
    <x v="51"/>
    <s v="1901440106"/>
    <s v="Frau"/>
    <s v="Dietrich"/>
    <s v="Frau Dietrich"/>
    <s v="Kirchenweg 18"/>
    <n v="82399"/>
    <x v="24"/>
    <m/>
    <s v="Kirchenweg 18, 82399 Raisting"/>
    <x v="0"/>
    <x v="4"/>
    <x v="1"/>
    <x v="4"/>
    <s v="M"/>
    <s v="15.30 bis 16.29 Uhr"/>
    <s v="Weltanschaulich neutral"/>
    <s v="BRK Kreisverband Starnberg"/>
    <s v="Kreuzstraße 22-24"/>
    <n v="82319"/>
    <s v="Starnberg"/>
    <x v="26"/>
    <s v="08151 2602-3111"/>
    <s v="08807 7381"/>
    <s v="kindergarten@_x000a_brk-starnberg.de"/>
    <s v="https://kindergarten-straphael.brk-starnberg.de/"/>
    <s v="Link"/>
    <n v="3"/>
    <n v="0"/>
    <n v="3"/>
    <n v="0"/>
    <n v="75"/>
    <x v="0"/>
    <n v="0"/>
    <n v="75"/>
    <n v="0"/>
    <n v="75"/>
    <n v="0"/>
    <n v="75"/>
    <n v="0"/>
    <s v="Nein"/>
    <s v="Ja"/>
    <s v="Nein"/>
    <s v="Nein"/>
    <s v="Ja"/>
    <x v="0"/>
    <m/>
    <s v="Nein"/>
    <s v="Ja"/>
    <s v="3 oder mehr"/>
    <x v="0"/>
    <x v="0"/>
    <x v="0"/>
    <s v="Nein"/>
    <s v="Nein"/>
    <s v="Nein"/>
    <s v="Nein"/>
    <s v="Nein"/>
    <s v="Gebühren"/>
    <s v="Ja"/>
    <s v="Spielend für das Leben lernen"/>
    <s v="?"/>
    <s v="ja"/>
    <s v="Heilige/r / biblisch"/>
    <m/>
  </r>
  <r>
    <x v="52"/>
    <x v="52"/>
    <s v="1901570124"/>
    <s v="Frau"/>
    <s v="Serfling"/>
    <s v="Frau Serfling"/>
    <s v="Kanalstr. 2b"/>
    <n v="82362"/>
    <x v="2"/>
    <m/>
    <s v="Kanalstr. 2b, 82362 Weilheim"/>
    <x v="0"/>
    <x v="2"/>
    <x v="1"/>
    <x v="4"/>
    <s v="M"/>
    <s v="15.30 bis 16.29 Uhr"/>
    <s v="Weltanschaulich neutral"/>
    <s v="BRK Kreisverband Starnberg"/>
    <s v="Kreuzstraße 22-24"/>
    <n v="82319"/>
    <s v="Starnberg"/>
    <x v="26"/>
    <s v="08151 2602-3111"/>
    <s v="08151 26023560"/>
    <s v="kinderhaus.weltentdecker@_x000a_brk-starnberg.de"/>
    <s v="https://kinderhaus-weltentdecker.brk-starnberg.de/"/>
    <s v="Link"/>
    <n v="4"/>
    <n v="2"/>
    <n v="2"/>
    <n v="0"/>
    <n v="74"/>
    <x v="0"/>
    <n v="24"/>
    <n v="50"/>
    <n v="0"/>
    <n v="98"/>
    <n v="48"/>
    <n v="50"/>
    <n v="0"/>
    <s v="Ja"/>
    <s v="Ja"/>
    <s v="Nein"/>
    <s v="Nein"/>
    <s v="Nein"/>
    <x v="0"/>
    <m/>
    <s v="Nein"/>
    <s v="Ja"/>
    <s v="3 oder mehr"/>
    <x v="0"/>
    <x v="0"/>
    <x v="0"/>
    <s v="Nein"/>
    <s v="Nein"/>
    <s v="Nein"/>
    <s v="Nein"/>
    <s v="Nein"/>
    <s v="Gebühren"/>
    <s v="Ja"/>
    <s v="Spielend für das Leben lernen"/>
    <s v="?"/>
    <s v="ja"/>
    <s v="Fröhlich"/>
    <m/>
  </r>
  <r>
    <x v="53"/>
    <x v="53"/>
    <s v="1901180007"/>
    <s v="Frau"/>
    <s v="Fichtl"/>
    <s v="Frau Fichtl"/>
    <s v="Pfarrhaldenweg 4"/>
    <n v="86977"/>
    <x v="25"/>
    <m/>
    <s v="Pfarrhaldenweg 4, 86977 Burggen"/>
    <x v="2"/>
    <x v="2"/>
    <x v="1"/>
    <x v="2"/>
    <s v="M"/>
    <s v="14.30 bis 15.29 Uhr"/>
    <s v="Katholisch"/>
    <s v="Kath. Kirchenstiftung St. Stephan Burggen"/>
    <s v="Fronhof 4"/>
    <n v="86152"/>
    <s v="Augsburg"/>
    <x v="3"/>
    <s v="0821 3166-9031"/>
    <s v="08860 1522"/>
    <s v="kita.burggen@_x000a_bistum-augsburg.de"/>
    <s v="https://www.burggen.de/gemeinde/kindergarten"/>
    <s v="Link"/>
    <n v="4"/>
    <n v="1"/>
    <n v="3"/>
    <n v="0"/>
    <n v="74"/>
    <x v="0"/>
    <n v="12"/>
    <n v="62"/>
    <n v="0"/>
    <n v="74"/>
    <n v="12"/>
    <n v="62"/>
    <n v="0"/>
    <s v="Ja"/>
    <s v="Ja"/>
    <s v="Nein"/>
    <s v="Nein"/>
    <s v="Nein"/>
    <x v="0"/>
    <m/>
    <s v="Nein"/>
    <s v="Ja"/>
    <s v="3 oder mehr"/>
    <x v="0"/>
    <x v="1"/>
    <x v="0"/>
    <s v="Nein"/>
    <s v="Ja"/>
    <s v="Nein"/>
    <s v="Nein"/>
    <s v="Nein"/>
    <s v="Gebühren"/>
    <s v="Nein"/>
    <s v="Ich und Du sind Wir - gemeinsam wachsen "/>
    <s v="?"/>
    <s v="ja"/>
    <s v="Heilige/r / biblisch"/>
    <m/>
  </r>
  <r>
    <x v="54"/>
    <x v="54"/>
    <s v="1901570116"/>
    <s v="Frau"/>
    <s v="Winkler"/>
    <s v="Frau Winkler"/>
    <s v="Hardtkapellenstr. 8"/>
    <n v="82362"/>
    <x v="2"/>
    <m/>
    <s v="Hardtkapellenstr. 8, 82362 Weilheim"/>
    <x v="0"/>
    <x v="2"/>
    <x v="1"/>
    <x v="0"/>
    <s v="M"/>
    <s v="15.30 bis 16.29 Uhr"/>
    <s v="Weltanschaulich neutral"/>
    <s v="Fortschritt Bayern gGmbH"/>
    <s v="Ferdinand-von-Miller-Straße 14"/>
    <n v="82343"/>
    <s v="Niederpöcking"/>
    <x v="27"/>
    <s v="08151 916949-54"/>
    <s v="0881 39464260"/>
    <s v="kinderhaus.weilheim@_x000a_fortschritt-bayern.de"/>
    <s v="https://www.fortschritt-bayern.de/angebote/kindertagesstaetten/detail/8"/>
    <s v="Link"/>
    <n v="4"/>
    <n v="2"/>
    <n v="2"/>
    <n v="0"/>
    <n v="74"/>
    <x v="0"/>
    <n v="24"/>
    <n v="50"/>
    <n v="0"/>
    <n v="74"/>
    <n v="24"/>
    <n v="50"/>
    <n v="0"/>
    <s v="Ja"/>
    <s v="Ja"/>
    <s v="Nein"/>
    <s v="Nein"/>
    <s v="Nein"/>
    <x v="0"/>
    <m/>
    <s v="Nein"/>
    <s v="Ja"/>
    <s v="3 oder mehr"/>
    <x v="1"/>
    <x v="0"/>
    <x v="0"/>
    <s v="Nein"/>
    <s v="Nein"/>
    <s v="Nein"/>
    <s v="Nein"/>
    <s v="Nein"/>
    <s v="Gebühren"/>
    <s v="Ja"/>
    <s v="Kommt, lasst uns unsern Kindern leben!"/>
    <n v="2017"/>
    <s v="ja"/>
    <s v="Gemeinde"/>
    <m/>
  </r>
  <r>
    <x v="55"/>
    <x v="55"/>
    <s v="1901570059"/>
    <s v="Frau"/>
    <s v="Ostermayer"/>
    <s v="Frau Ostermayer"/>
    <s v="Prälatenweg 5a"/>
    <n v="82362"/>
    <x v="2"/>
    <m/>
    <s v="Prälatenweg 5a, 82362 Weilheim"/>
    <x v="0"/>
    <x v="0"/>
    <x v="1"/>
    <x v="2"/>
    <s v="M"/>
    <s v="16.30 bis 17.29 Uhr"/>
    <s v="Katholisch"/>
    <s v="Kath. Kirchenstiftung St. Pölten"/>
    <s v="Postfach 11 03 49"/>
    <n v="86028"/>
    <s v="Augsburg"/>
    <x v="3"/>
    <s v="0821 3166-9031"/>
    <s v="0881 69735"/>
    <s v="kita.st.anna.weilheim@_x000a_bistum-augsburg.de"/>
    <s v="https://www.st-anna-kinderhaus.com/kindergartenleben/team-und-mitarbeiter/#"/>
    <s v="Link"/>
    <n v="4"/>
    <n v="1"/>
    <n v="2"/>
    <n v="1"/>
    <n v="75"/>
    <x v="0"/>
    <n v="14"/>
    <n v="55"/>
    <n v="6"/>
    <n v="74"/>
    <n v="14"/>
    <n v="54"/>
    <n v="6"/>
    <s v="Ja"/>
    <s v="Ja"/>
    <s v="Ja"/>
    <s v="Ja"/>
    <s v="Ja"/>
    <x v="0"/>
    <m/>
    <s v="Nein"/>
    <s v="Ja"/>
    <s v="3 oder mehr"/>
    <x v="1"/>
    <x v="0"/>
    <x v="0"/>
    <s v="Nein"/>
    <s v="Nein"/>
    <s v="Nein"/>
    <s v="Ja"/>
    <s v="Nein"/>
    <s v="Gebühren"/>
    <s v="Ja"/>
    <s v="Spielend für die Zukunft lernen"/>
    <n v="1992"/>
    <s v="ja"/>
    <s v="Heilige/r / biblisch"/>
    <m/>
  </r>
  <r>
    <x v="56"/>
    <x v="56"/>
    <s v="1901570077"/>
    <s v="Frau"/>
    <s v="Roth-Ploeger"/>
    <s v="Frau Roth-Ploeger"/>
    <s v="Waisenhausstr. 1"/>
    <n v="82362"/>
    <x v="2"/>
    <m/>
    <s v="Waisenhausstr. 1, 82362 Weilheim"/>
    <x v="0"/>
    <x v="1"/>
    <x v="1"/>
    <x v="2"/>
    <s v="M"/>
    <s v="16.30 bis 17.29 Uhr"/>
    <s v="Katholisch"/>
    <s v="Kirchenstiftung St. Hippolyt"/>
    <s v="Postfach 11 03 49"/>
    <n v="86028"/>
    <s v="Augsburg"/>
    <x v="3"/>
    <s v="0821 3166-9031"/>
    <s v="0881 61784"/>
    <s v="hort.franziskus.weilheim@_x000a_bistum-augsburg.de"/>
    <s v="https://www.integratives-kinderhaus-franziskus.de"/>
    <s v="Link"/>
    <n v="4"/>
    <n v="0"/>
    <n v="1"/>
    <n v="3"/>
    <n v="71"/>
    <x v="0"/>
    <n v="0"/>
    <n v="25"/>
    <n v="46"/>
    <n v="100"/>
    <n v="0"/>
    <n v="0"/>
    <n v="100"/>
    <s v="Nein"/>
    <s v="Ja"/>
    <s v="Ja"/>
    <s v="Nein"/>
    <s v="Nein"/>
    <x v="0"/>
    <m/>
    <s v="Nein"/>
    <s v="Ja"/>
    <s v="3 oder mehr"/>
    <x v="0"/>
    <x v="0"/>
    <x v="0"/>
    <s v="Nein"/>
    <s v="Nein"/>
    <s v="Nein"/>
    <s v="Ja"/>
    <s v="Nein"/>
    <s v="Gebühren"/>
    <s v="Ja"/>
    <m/>
    <n v="1994"/>
    <s v="ja"/>
    <s v="Heilige/r / biblisch"/>
    <m/>
  </r>
  <r>
    <x v="57"/>
    <x v="57"/>
    <s v="1901400030"/>
    <s v="Frau"/>
    <s v="Kasek"/>
    <s v="Frau Kasek"/>
    <s v="Gumpenweg 1"/>
    <n v="86971"/>
    <x v="6"/>
    <m/>
    <s v="Gumpenweg 1, 86971 Peiting"/>
    <x v="1"/>
    <x v="4"/>
    <x v="2"/>
    <x v="0"/>
    <s v="S"/>
    <s v="14.30 bis 15.29 Uhr"/>
    <s v="Evangelisch"/>
    <s v="Kinderhilfe Oberland gGmbH"/>
    <s v="Von-Kahl-Str. 4"/>
    <n v="86971"/>
    <s v="Peiting"/>
    <x v="0"/>
    <s v="08861 219-6102"/>
    <s v="08861 219-7000"/>
    <s v="kita.gumpen@_x000a_kinderhilfe-oberland.de"/>
    <s v="https://www.kinderhilfe-oberland.de/angebot/kindergarten-am-gumpen-peiting/"/>
    <s v="Link"/>
    <n v="2"/>
    <n v="0"/>
    <n v="2"/>
    <n v="0"/>
    <n v="35"/>
    <x v="3"/>
    <n v="0"/>
    <n v="35"/>
    <n v="0"/>
    <n v="35"/>
    <n v="0"/>
    <n v="35"/>
    <n v="0"/>
    <s v="Nein"/>
    <s v="Ja"/>
    <s v="Nein"/>
    <s v="Nein"/>
    <s v="Nein"/>
    <x v="0"/>
    <m/>
    <s v="Nein"/>
    <s v="Ja"/>
    <s v="3 oder mehr"/>
    <x v="0"/>
    <x v="0"/>
    <x v="0"/>
    <s v="Nein"/>
    <s v="Nein"/>
    <s v="Nein"/>
    <s v="Nein"/>
    <s v="Nein"/>
    <s v="k.A."/>
    <s v="Ja"/>
    <s v="Gemeinsam, inklusiv, individuell"/>
    <s v="ca. 1992"/>
    <s v="ja"/>
    <s v="Ortsbezeichnung"/>
    <m/>
  </r>
  <r>
    <x v="58"/>
    <x v="58"/>
    <n v="1901290011"/>
    <s v="Frau"/>
    <s v="Ingenfeld-Klein"/>
    <s v="Frau Ingenfeld-Klein"/>
    <s v="Römerstr. 9"/>
    <n v="86978"/>
    <x v="26"/>
    <m/>
    <s v="Römerstr. 9, 86978 Hohenfurch"/>
    <x v="1"/>
    <x v="2"/>
    <x v="1"/>
    <x v="3"/>
    <s v="M"/>
    <s v="14.30 bis 15.29 Uhr"/>
    <s v="Katholisch"/>
    <s v="Gemeinde Hohenfurch"/>
    <s v="Hauptplatz 7 "/>
    <n v="86978"/>
    <s v="Hohenfurch"/>
    <x v="28"/>
    <s v="08861 2300-14"/>
    <s v="08861 8757"/>
    <s v="kindergarten@_x000a_hohenfurch.de"/>
    <s v="https://www.hohenfurch.de/gemeinde/kindergarten/allgemeines"/>
    <s v="Link"/>
    <n v="4"/>
    <n v="1"/>
    <n v="3"/>
    <n v="0"/>
    <n v="71"/>
    <x v="0"/>
    <n v="13"/>
    <n v="58"/>
    <n v="0"/>
    <n v="84"/>
    <n v="13"/>
    <n v="58"/>
    <n v="0"/>
    <s v="Ja"/>
    <s v="Ja"/>
    <s v="Nein"/>
    <s v="Nein"/>
    <s v="Nein"/>
    <x v="1"/>
    <m/>
    <s v="Nein"/>
    <s v="Nein"/>
    <s v="keine"/>
    <x v="0"/>
    <x v="0"/>
    <x v="0"/>
    <s v="Nein"/>
    <s v="Nein"/>
    <s v="Nein"/>
    <s v="Nein"/>
    <s v="Nein"/>
    <s v="Gebühren"/>
    <s v="Ja"/>
    <s v="Hilf mir es selbst zu tun"/>
    <s v="?"/>
    <s v="ja"/>
    <s v="Natur, Tier- und Pflanzenwelt"/>
    <m/>
  </r>
  <r>
    <x v="59"/>
    <x v="59"/>
    <s v="1901390025"/>
    <s v="Frau"/>
    <s v="Wurzinger"/>
    <s v="Frau Wurzinger"/>
    <s v="Wörther Str. 92"/>
    <n v="82380"/>
    <x v="10"/>
    <m/>
    <s v="Wörther Str. 92, 82380 Peißenberg"/>
    <x v="0"/>
    <x v="2"/>
    <x v="1"/>
    <x v="0"/>
    <s v="M"/>
    <s v="15.30 bis 16.29 Uhr"/>
    <s v="Weltanschaulich neutral"/>
    <s v="Fortschritt Bayern gGmbH"/>
    <s v="Ferdinand-von-Miller-Straße 14"/>
    <n v="82343"/>
    <s v="Niederpöcking"/>
    <x v="27"/>
    <s v="08151 916949-54"/>
    <s v="08803 489174"/>
    <s v="kinderhaus.peissenberg@_x000a_fortschritt-bayern.de"/>
    <s v="https://www.fortschritt-bayern.de/angebote/kindertagesstaetten/detail/16"/>
    <s v="Link"/>
    <n v="4"/>
    <n v="1"/>
    <n v="3"/>
    <n v="0"/>
    <n v="69"/>
    <x v="0"/>
    <n v="15"/>
    <n v="54"/>
    <n v="0"/>
    <n v="116"/>
    <n v="15"/>
    <n v="101"/>
    <n v="0"/>
    <s v="Ja"/>
    <s v="Ja"/>
    <s v="Nein"/>
    <s v="Nein"/>
    <s v="Ja"/>
    <x v="0"/>
    <m/>
    <s v="Nein"/>
    <s v="Ja"/>
    <s v="3 oder mehr"/>
    <x v="1"/>
    <x v="0"/>
    <x v="0"/>
    <s v="Nein"/>
    <s v="Nein"/>
    <s v="Nein"/>
    <s v="Nein"/>
    <s v="Nein"/>
    <s v="Gebühren"/>
    <s v="Ja"/>
    <s v="Hilf mir, es selbst zu tun"/>
    <s v="?"/>
    <s v="ja"/>
    <s v="Ortsbezeichnung"/>
    <m/>
  </r>
  <r>
    <x v="60"/>
    <x v="60"/>
    <s v="1901570110"/>
    <s v="Frau"/>
    <s v="Juraske"/>
    <s v="Frau Juraske"/>
    <s v="Schützenstr. 16a"/>
    <n v="82362"/>
    <x v="2"/>
    <m/>
    <s v="Schützenstr. 16a, 82362 Weilheim"/>
    <x v="0"/>
    <x v="3"/>
    <x v="1"/>
    <x v="0"/>
    <s v="S"/>
    <s v="16.30 bis 17.29 Uhr"/>
    <s v="Evangelisch"/>
    <s v="Kinderhilfe Oberland gGmbH"/>
    <s v="Von-Kahl-Str. 4"/>
    <n v="86971"/>
    <s v="Peiting"/>
    <x v="0"/>
    <s v="08861 219-6102"/>
    <s v="0881 927908421"/>
    <s v="hort.weilheim@_x000a_kinderhilfe-oberland.de"/>
    <s v="https://www.kinderhilfe-oberland.de/angebot/integrativer-hort-weilheim/"/>
    <s v="Link"/>
    <n v="2"/>
    <n v="0"/>
    <n v="0"/>
    <n v="2"/>
    <n v="25"/>
    <x v="3"/>
    <n v="0"/>
    <n v="0"/>
    <n v="25"/>
    <n v="24"/>
    <n v="0"/>
    <n v="0"/>
    <n v="18"/>
    <s v="Nein"/>
    <s v="Nein"/>
    <s v="Ja"/>
    <s v="Nein"/>
    <s v="Nein"/>
    <x v="0"/>
    <m/>
    <s v="Nein"/>
    <s v="Ja"/>
    <s v="3 oder mehr"/>
    <x v="0"/>
    <x v="0"/>
    <x v="0"/>
    <s v="Nein"/>
    <s v="Nein"/>
    <s v="Nein"/>
    <s v="Nein"/>
    <s v="Nein"/>
    <s v="k.A."/>
    <s v="Ja"/>
    <m/>
    <s v="?"/>
    <s v="ja"/>
    <s v="Ortsbezeichnung"/>
    <m/>
  </r>
  <r>
    <x v="61"/>
    <x v="61"/>
    <s v="1901300012"/>
    <s v="Frau"/>
    <s v="Habersetzter"/>
    <s v="Frau Habersetzter"/>
    <s v="Bahnhofstr. 3"/>
    <n v="82383"/>
    <x v="21"/>
    <m/>
    <s v="Bahnhofstr. 3, 82383 Hohenpeißenberg"/>
    <x v="1"/>
    <x v="2"/>
    <x v="1"/>
    <x v="2"/>
    <s v="M"/>
    <s v="15.30 bis 16.29 Uhr"/>
    <s v="Katholisch"/>
    <s v="Caritas Verband _x000a_München und Freising e.V."/>
    <s v="Hirtenstr. 2-4"/>
    <n v="80335"/>
    <s v="München"/>
    <x v="25"/>
    <s v="089 55169-0"/>
    <s v="08805 530"/>
    <s v="sarah.habersetzer@_x000a_caritasmuenchen.org"/>
    <s v="https://www.caritas-kita-st-anna.de/de"/>
    <s v="Link"/>
    <n v="3"/>
    <n v="1"/>
    <n v="2"/>
    <n v="0"/>
    <n v="65"/>
    <x v="0"/>
    <n v="15"/>
    <n v="50"/>
    <n v="0"/>
    <n v="107"/>
    <n v="26"/>
    <n v="81"/>
    <n v="0"/>
    <s v="Ja"/>
    <s v="Ja"/>
    <s v="Nein"/>
    <s v="Nein"/>
    <s v="Nein"/>
    <x v="2"/>
    <m/>
    <s v="Ja"/>
    <s v="Nein"/>
    <s v="1 bis 2"/>
    <x v="0"/>
    <x v="0"/>
    <x v="0"/>
    <s v="Nein"/>
    <s v="Nein"/>
    <s v="Nein"/>
    <s v="Nein"/>
    <s v="Nein"/>
    <s v="Gebühren"/>
    <s v="Ja"/>
    <s v="„Wenn Kinder klein sind, gib ihnen Wurzeln, wenn Kinder größer werden, gib ihnen Flügel“,"/>
    <s v="?"/>
    <s v="ja"/>
    <s v="Heilige/r / biblisch"/>
    <m/>
  </r>
  <r>
    <x v="62"/>
    <x v="62"/>
    <s v="1901570067"/>
    <s v="Frau"/>
    <s v="Schuster"/>
    <s v="Frau Schuster"/>
    <s v="Raistinger Str. 2"/>
    <n v="82362"/>
    <x v="2"/>
    <s v="Unterhausen"/>
    <s v="Raistinger Str. 2, 82362 Weilheim/Unterhausen"/>
    <x v="0"/>
    <x v="2"/>
    <x v="1"/>
    <x v="3"/>
    <s v="M"/>
    <s v="14.30 bis 15.29 Uhr"/>
    <s v="Weltanschaulich neutral"/>
    <s v="Stadt Weilheim"/>
    <s v="Admiral-Hipper-Straße 20"/>
    <n v="82362"/>
    <s v="Weilheim"/>
    <x v="18"/>
    <s v="0881 682-1602"/>
    <s v="0881 682-1660"/>
    <s v="dorfspatzen@_x000a_weilheim.de"/>
    <s v="https://www.weilheim.de/mein-weilheim/buergerservice/kinderbetreuungseinrichtungen/staedt-kindergarten-und-kinderkrippe-unterhausener-dorfspatzen"/>
    <s v="Link"/>
    <n v="3"/>
    <n v="1"/>
    <n v="2"/>
    <n v="0"/>
    <n v="65"/>
    <x v="0"/>
    <n v="15"/>
    <n v="50"/>
    <n v="0"/>
    <n v="65"/>
    <n v="15"/>
    <n v="50"/>
    <n v="0"/>
    <s v="Ja"/>
    <s v="Ja"/>
    <s v="Nein"/>
    <s v="Nein"/>
    <s v="Nein"/>
    <x v="0"/>
    <s v="Gerne nehmen wir auch Kinder mit erhöhtem Förderbedarf, von Behinderung bedrohte, oder behinderte Kinder in unserer Einrichtung auf."/>
    <s v="Nein"/>
    <s v="Nein"/>
    <s v="3 oder mehr"/>
    <x v="0"/>
    <x v="0"/>
    <x v="0"/>
    <s v="Nein"/>
    <s v="Nein"/>
    <s v="Nein"/>
    <s v="Nein"/>
    <s v="Nein"/>
    <s v="Gebühren"/>
    <s v="Ja"/>
    <s v="Du bist einzigartig"/>
    <s v="?"/>
    <s v="ja"/>
    <s v="Natur, Tier- und Pflanzenwelt"/>
    <m/>
  </r>
  <r>
    <x v="63"/>
    <x v="63"/>
    <s v="1901570108"/>
    <s v="Frau"/>
    <s v="Fischer"/>
    <s v="Frau Fischer"/>
    <s v="Andreas-Schmidtner-Str. 21"/>
    <n v="82362"/>
    <x v="2"/>
    <m/>
    <s v="Andreas-Schmidtner-Str. 21, 82362 Weilheim"/>
    <x v="0"/>
    <x v="2"/>
    <x v="1"/>
    <x v="3"/>
    <s v="M"/>
    <s v="15.30 bis 16.29 Uhr"/>
    <s v="Weltanschaulich neutral"/>
    <s v="Stadt Weilheim"/>
    <s v="Admiral-Hipper-Straße 20"/>
    <n v="82362"/>
    <s v="Weilheim"/>
    <x v="18"/>
    <s v="0881 682-1602"/>
    <s v="0881 6821640"/>
    <s v="pfiffikus@_x000a_weilheim.de"/>
    <s v="https://www.weilheim.de/mein-weilheim/buergerservice/kinderbetreuungseinrichtungen/staedt-kinderhaus-pfiffikus"/>
    <s v="Link"/>
    <n v="3"/>
    <n v="1"/>
    <n v="2"/>
    <n v="0"/>
    <n v="65"/>
    <x v="0"/>
    <n v="15"/>
    <n v="50"/>
    <n v="0"/>
    <n v="65"/>
    <n v="15"/>
    <n v="50"/>
    <n v="0"/>
    <s v="Ja"/>
    <s v="Ja"/>
    <s v="Nein"/>
    <s v="Ja"/>
    <s v="Ja"/>
    <x v="0"/>
    <m/>
    <s v="Nein"/>
    <s v="Ja"/>
    <s v="3 oder mehr"/>
    <x v="1"/>
    <x v="0"/>
    <x v="0"/>
    <s v="Nein"/>
    <s v="Nein"/>
    <s v="Nein"/>
    <s v="Nein"/>
    <s v="Nein"/>
    <s v="Gebühren"/>
    <s v="Ja"/>
    <s v="Ein Kind ist kein Gefäß, das gefüllt, sondern ein Feuer, das entzündet werden will"/>
    <s v="?"/>
    <s v="ja"/>
    <s v="Fröhlich"/>
    <m/>
  </r>
  <r>
    <x v="64"/>
    <x v="64"/>
    <s v="1901480050"/>
    <s v="Frau"/>
    <s v="Bergmann"/>
    <s v="Frau Bergmann"/>
    <s v="Bahnhofstr. 36"/>
    <n v="86956"/>
    <x v="1"/>
    <m/>
    <s v="Bahnhofstr. 36, 86956 Schongau"/>
    <x v="1"/>
    <x v="2"/>
    <x v="0"/>
    <x v="3"/>
    <s v="M"/>
    <s v="14.30 bis 15.29 Uhr"/>
    <s v="Weltanschaulich neutral"/>
    <s v="Stadt Schongau"/>
    <s v="Münzstraße 1-3"/>
    <n v="86956"/>
    <s v="Schongau"/>
    <x v="22"/>
    <s v="08861 214-138"/>
    <s v="08861 214220"/>
    <s v="kigaregenbogen@_x000a_schongau.de"/>
    <s v="https://www.schongau.de/de/Mein-Schongau/Kinder-Jugendliche/Kindergaerten-und-Kindertagesstaetten/Kindergarten?view=publish&amp;item=nursery&amp;id=1000"/>
    <s v="Link"/>
    <n v="4"/>
    <n v="2"/>
    <n v="2"/>
    <n v="0"/>
    <n v="64"/>
    <x v="0"/>
    <n v="24"/>
    <n v="40"/>
    <n v="0"/>
    <n v="85"/>
    <n v="30"/>
    <n v="50"/>
    <n v="0"/>
    <s v="Ja"/>
    <s v="Ja"/>
    <s v="Nein"/>
    <s v="Nein"/>
    <s v="Nein"/>
    <x v="0"/>
    <m/>
    <s v="Nein"/>
    <s v="Ja"/>
    <s v="3 oder mehr"/>
    <x v="0"/>
    <x v="1"/>
    <x v="0"/>
    <s v="Nein"/>
    <s v="Nein"/>
    <s v="Nein"/>
    <s v="Nein"/>
    <s v="Nein"/>
    <s v="Gebühren"/>
    <s v="Nein"/>
    <s v="Gemeinsam Hand in Hand unterwegs in Richtung Zukunft"/>
    <s v="?"/>
    <s v="ja"/>
    <s v="Natur, Tier- und Pflanzenwelt"/>
    <m/>
  </r>
  <r>
    <x v="65"/>
    <x v="65"/>
    <s v="1901530056"/>
    <s v="Frau"/>
    <s v="Musiol"/>
    <s v="Frau Musiol"/>
    <s v="Schulgasse 2"/>
    <n v="82404"/>
    <x v="27"/>
    <m/>
    <s v="Schulgasse 2, 82404 Sindelsdorf"/>
    <x v="3"/>
    <x v="2"/>
    <x v="0"/>
    <x v="3"/>
    <s v="M"/>
    <s v="14.30 bis 15.29 Uhr"/>
    <s v="Weltanschaulich neutral"/>
    <s v="Gemeinde Sindelsdorf"/>
    <s v="Schulgasse 2"/>
    <n v="82404"/>
    <s v="Sindelsdorf"/>
    <x v="29"/>
    <s v="08847 690216"/>
    <s v="08856 9109612"/>
    <s v="kiga@_x000a_sindelsdorf.de"/>
    <s v="http://www.sindelsdorf.de/verzeichnis/visitenkarte.php?mandat=143031"/>
    <s v="Link"/>
    <n v="4"/>
    <n v="2"/>
    <n v="2"/>
    <n v="0"/>
    <n v="64"/>
    <x v="0"/>
    <n v="21"/>
    <n v="43"/>
    <n v="0"/>
    <n v="60"/>
    <n v="24"/>
    <n v="36"/>
    <n v="0"/>
    <s v="Ja"/>
    <s v="Ja"/>
    <s v="Nein"/>
    <s v="Nein"/>
    <s v="Nein"/>
    <x v="1"/>
    <m/>
    <s v="Nein"/>
    <s v="Nein"/>
    <s v="keine"/>
    <x v="0"/>
    <x v="0"/>
    <x v="0"/>
    <s v="Nein"/>
    <s v="Nein"/>
    <s v="Nein"/>
    <s v="Nein"/>
    <s v="Nein"/>
    <s v="Gebühren"/>
    <s v="Nein"/>
    <m/>
    <s v="?"/>
    <s v="ja"/>
    <s v="Gemeinde"/>
    <m/>
  </r>
  <r>
    <x v="66"/>
    <x v="66"/>
    <s v="1901410040"/>
    <s v="Frau"/>
    <s v="Hepp"/>
    <s v="Frau Hepp"/>
    <s v="Vordermeir 3"/>
    <n v="82377"/>
    <x v="5"/>
    <m/>
    <s v="Vordermeir 3, 82377 Penzberg"/>
    <x v="3"/>
    <x v="4"/>
    <x v="1"/>
    <x v="1"/>
    <s v="XS"/>
    <s v="12.30 bis 13.29 Uhr"/>
    <s v="Weltanschaulich neutral"/>
    <s v="Albert-Schweitzer-Familienwerk Bayern e.V."/>
    <s v="Wolfsgrube 6a"/>
    <n v="82549"/>
    <s v="Königsdorf"/>
    <x v="30"/>
    <s v="08171 48389-86"/>
    <s v="08856 8053246"/>
    <s v="waldkindergartenpenzberg@_x000a_albert-schweitzer.org"/>
    <s v="https://albert-schweitzer.org/index.php/waldkindergarten-penzberg/"/>
    <s v="Link"/>
    <n v="1"/>
    <n v="0"/>
    <n v="1"/>
    <n v="0"/>
    <n v="22"/>
    <x v="4"/>
    <n v="0"/>
    <n v="22"/>
    <n v="0"/>
    <n v="22"/>
    <n v="0"/>
    <n v="22"/>
    <n v="0"/>
    <s v="Nein"/>
    <s v="Ja"/>
    <s v="Nein"/>
    <s v="Nein"/>
    <s v="Nein"/>
    <x v="2"/>
    <m/>
    <s v="Ja"/>
    <s v="Nein"/>
    <s v="1 bis 2"/>
    <x v="0"/>
    <x v="1"/>
    <x v="0"/>
    <s v="Nein"/>
    <s v="Nein"/>
    <s v="Nein"/>
    <s v="Nein"/>
    <s v="Nein"/>
    <s v="k.A."/>
    <s v="Ja"/>
    <m/>
    <s v="?"/>
    <s v="ja"/>
    <s v="Person"/>
    <m/>
  </r>
  <r>
    <x v="67"/>
    <x v="67"/>
    <s v="1901480049"/>
    <s v="Frau"/>
    <s v="Schwarzer"/>
    <s v="Frau Schwarzer"/>
    <s v="Jakob-Pfeiffer-Str. 13"/>
    <n v="86956"/>
    <x v="1"/>
    <m/>
    <s v="Jakob-Pfeiffer-Str. 13, 86956 Schongau"/>
    <x v="1"/>
    <x v="2"/>
    <x v="0"/>
    <x v="2"/>
    <s v="M"/>
    <s v="15.30 bis 16.29 Uhr"/>
    <s v="Katholisch"/>
    <s v="Kath. Stadtpfarrei &quot;Mariae Himmelfahrt&quot;"/>
    <s v="Fronhof 4"/>
    <n v="86152"/>
    <s v="Augsburg"/>
    <x v="3"/>
    <s v="0821 3166-9031"/>
    <s v="08861 8935"/>
    <s v="kita.mhf.schongau@bistum-augsburg.de"/>
    <s v="kiga-mariae-himmelfahrt.de"/>
    <s v="Link"/>
    <n v="3"/>
    <n v="1"/>
    <n v="2"/>
    <n v="0"/>
    <n v="62"/>
    <x v="0"/>
    <n v="12"/>
    <n v="50"/>
    <n v="0"/>
    <n v="81"/>
    <n v="15"/>
    <n v="66"/>
    <n v="0"/>
    <s v="Ja"/>
    <s v="Ja"/>
    <s v="Nein"/>
    <s v="Nein"/>
    <s v="Ja"/>
    <x v="1"/>
    <m/>
    <s v="Nein"/>
    <s v="Nein"/>
    <s v="keine"/>
    <x v="0"/>
    <x v="0"/>
    <x v="0"/>
    <s v="Nein"/>
    <s v="Nein"/>
    <s v="Nein"/>
    <s v="Nein"/>
    <s v="Nein"/>
    <s v="Gebühren"/>
    <s v="Nein"/>
    <m/>
    <n v="2011"/>
    <s v="2. Durchgang"/>
    <s v="Heilige/r / biblisch"/>
    <m/>
  </r>
  <r>
    <x v="68"/>
    <x v="68"/>
    <s v="1901300015"/>
    <s v="Frau"/>
    <s v="Ehrl"/>
    <s v="Frau Ehrl"/>
    <s v="Glückaufstr. 70 - Wanderparkplatz"/>
    <n v="82383"/>
    <x v="21"/>
    <m/>
    <s v="Glückaufstr. 70 - Wanderparkplatz, 82383 Hohenpeißenberg"/>
    <x v="1"/>
    <x v="4"/>
    <x v="2"/>
    <x v="1"/>
    <s v="XS"/>
    <s v="15.30 bis 16.29 Uhr"/>
    <s v="Weltanschaulich neutral"/>
    <s v="Natürlich! - Natur begreifen e.V."/>
    <s v="Am Gewerbegebiet 12"/>
    <n v="82386"/>
    <s v="Oberhausen / Maxlried"/>
    <x v="31"/>
    <s v="0172 6892825"/>
    <s v="01575 8727653"/>
    <s v="kiga5@natuerlich-oberhausen.de"/>
    <s v="https://natuerlich-oberhausen.de/bergwaldkinder"/>
    <s v="Link"/>
    <n v="1"/>
    <n v="0"/>
    <n v="1"/>
    <n v="0"/>
    <n v="22"/>
    <x v="4"/>
    <n v="0"/>
    <n v="22"/>
    <n v="0"/>
    <n v="22"/>
    <n v="0"/>
    <n v="22"/>
    <n v="0"/>
    <s v="Nein"/>
    <s v="Ja"/>
    <s v="Nein"/>
    <s v="Nein"/>
    <s v="Nein"/>
    <x v="2"/>
    <m/>
    <s v="Ja"/>
    <s v="Nein"/>
    <s v="1 bis 2"/>
    <x v="0"/>
    <x v="1"/>
    <x v="0"/>
    <s v="Nein"/>
    <s v="Nein"/>
    <s v="Nein"/>
    <s v="Nein"/>
    <s v="Nein"/>
    <s v="k.A."/>
    <s v="Ja"/>
    <s v="Ruhig und langsam die Natur sich selber helfen lassen und nur sehen, dass die umgebenden Verhältnisse die Arbeit der Natur stützen, das ist Erziehung."/>
    <s v="?"/>
    <s v="2. Durchgang"/>
    <s v="Natur, Tier- und Pflanzenwelt"/>
    <m/>
  </r>
  <r>
    <x v="69"/>
    <x v="69"/>
    <s v="1901570080"/>
    <s v="Frau"/>
    <s v="Rothkegel"/>
    <s v="Frau Rothkegel"/>
    <s v="Im Hardt 1a"/>
    <n v="82362"/>
    <x v="2"/>
    <m/>
    <s v="Im Hardt 1a, 82362 Weilheim"/>
    <x v="0"/>
    <x v="4"/>
    <x v="2"/>
    <x v="1"/>
    <s v="XS"/>
    <s v="15.30 bis 16.29 Uhr"/>
    <s v="Weltanschaulich neutral"/>
    <s v="Natürlich! - Natur begreifen e.V."/>
    <s v="Am Gewerbegebiet 12"/>
    <n v="82386"/>
    <s v="Oberhausen/Maxlried"/>
    <x v="31"/>
    <s v="0172 6892825"/>
    <s v="0176 87944167"/>
    <s v="kiga4@natuerlich-oberhausen.de"/>
    <s v="https://natuerlich-oberhausen.de/nakiwm/"/>
    <s v="Link"/>
    <n v="1"/>
    <n v="0"/>
    <n v="1"/>
    <n v="0"/>
    <n v="22"/>
    <x v="4"/>
    <n v="0"/>
    <n v="22"/>
    <n v="0"/>
    <n v="22"/>
    <n v="0"/>
    <n v="22"/>
    <n v="0"/>
    <s v="Nein"/>
    <s v="Ja"/>
    <s v="Nein"/>
    <s v="Nein"/>
    <s v="Nein"/>
    <x v="2"/>
    <m/>
    <s v="Ja"/>
    <s v="Nein"/>
    <s v="1 bis 2"/>
    <x v="0"/>
    <x v="1"/>
    <x v="0"/>
    <s v="Nein"/>
    <s v="Nein"/>
    <s v="Nein"/>
    <s v="Nein"/>
    <s v="Nein"/>
    <s v="k.A."/>
    <s v="Ja"/>
    <s v="Ruhig und langsam die Natur sich selber helfen lassen und nur sehen, dass die umgebenden Verhältnisse die Arbeit der Natur stützen, das ist Erziehung."/>
    <s v="?"/>
    <s v="2. Durchgang"/>
    <s v="Gemeinde"/>
    <m/>
  </r>
  <r>
    <x v="70"/>
    <x v="70"/>
    <s v="1901260010"/>
    <s v="Frau"/>
    <s v="Bacher-Rees"/>
    <s v="Frau Bacher-Rees"/>
    <s v="Steinberg 4 a"/>
    <n v="82392"/>
    <x v="28"/>
    <m/>
    <s v="Steinberg 4 a, 82392 Habach"/>
    <x v="3"/>
    <x v="2"/>
    <x v="1"/>
    <x v="3"/>
    <s v="M"/>
    <s v="14.30 bis 15.29 Uhr"/>
    <s v="Weltanschaulich neutral"/>
    <s v="Gemeinde Habach"/>
    <s v="Hofmark 1"/>
    <n v="82392"/>
    <s v="Habach"/>
    <x v="32"/>
    <s v="08847 690216"/>
    <s v="08847 453"/>
    <s v="ulrich-kinderhaus-habach@_x000a_posteo.de"/>
    <s v="https://habach.de/allgemeines/"/>
    <s v="Link"/>
    <n v="3"/>
    <n v="1"/>
    <n v="2"/>
    <n v="0"/>
    <n v="62"/>
    <x v="0"/>
    <n v="12"/>
    <n v="50"/>
    <n v="0"/>
    <n v="62"/>
    <n v="12"/>
    <n v="50"/>
    <n v="0"/>
    <s v="Ja"/>
    <s v="Ja"/>
    <s v="Nein"/>
    <s v="Nein"/>
    <s v="Nein"/>
    <x v="0"/>
    <s v="Seit 2023 ist es uns möglich Kinder mit besonderen Bedürfnissen und Förderbedarf durch die Schaffung von Integrationsplätzen zu betreuen. Eine Fachkraft für Integration und Inklusion sowie ein geregelter Fachdienst (Kooperation mit der Klinik Hochried) "/>
    <s v="Nein"/>
    <s v="Nein"/>
    <s v="3 oder mehr"/>
    <x v="0"/>
    <x v="0"/>
    <x v="0"/>
    <s v="Nein"/>
    <s v="Nein"/>
    <s v="Nein"/>
    <s v="Nein"/>
    <s v="Nein"/>
    <s v="Gebühren"/>
    <s v="Ja"/>
    <s v="Hand in Hand"/>
    <s v="?"/>
    <s v="ja"/>
    <s v="Heilige/r / biblisch"/>
    <m/>
  </r>
  <r>
    <x v="71"/>
    <x v="71"/>
    <s v="1901330016"/>
    <s v="Frau"/>
    <s v="Sappl"/>
    <s v="Frau Sappl"/>
    <s v="Kirchenstr. 5"/>
    <n v="86980"/>
    <x v="29"/>
    <m/>
    <s v="Kirchenstr. 5, 86980 Ingenried"/>
    <x v="1"/>
    <x v="2"/>
    <x v="0"/>
    <x v="3"/>
    <s v="M"/>
    <s v="14.30 bis 15.29 Uhr"/>
    <s v="Katholisch"/>
    <s v="Gemeinde Ingenried"/>
    <s v="Kirchenstr. 3"/>
    <n v="86980"/>
    <s v="Ingenried"/>
    <x v="33"/>
    <s v="08861 2300-14"/>
    <s v="08868 715"/>
    <s v="kiga.ingenried@_x000a_t-online.de"/>
    <s v="https://www.ingenried.de/gemeinde/kindergarten"/>
    <s v="Link"/>
    <n v="3"/>
    <n v="1"/>
    <n v="2"/>
    <n v="0"/>
    <n v="60"/>
    <x v="0"/>
    <n v="10"/>
    <n v="50"/>
    <n v="0"/>
    <n v="84"/>
    <n v="14"/>
    <n v="56"/>
    <n v="0"/>
    <s v="Ja"/>
    <s v="Ja"/>
    <s v="Nein"/>
    <s v="Nein"/>
    <s v="Nein"/>
    <x v="1"/>
    <m/>
    <s v="Nein"/>
    <s v="Nein"/>
    <s v="keine"/>
    <x v="0"/>
    <x v="1"/>
    <x v="1"/>
    <s v="Nein"/>
    <s v="Nein"/>
    <s v="Nein"/>
    <s v="Ja"/>
    <s v="Nein"/>
    <s v="Gebühren"/>
    <s v="Nein"/>
    <s v="Sage es mir und ich vergesse es, zeige es mir und ich erinnere mich, lass es mich tun und ich behalte es."/>
    <n v="1994"/>
    <s v="ja"/>
    <s v="Heilige/r / biblisch"/>
    <m/>
  </r>
  <r>
    <x v="72"/>
    <x v="72"/>
    <s v="1901480051"/>
    <s v="Frau"/>
    <s v="Berkmüller"/>
    <s v="Frau Berkmüller"/>
    <s v="Wilhelm-Köhler-Str. 4"/>
    <n v="86956"/>
    <x v="1"/>
    <m/>
    <s v="Wilhelm-Köhler-Str. 4, 86956 Schongau"/>
    <x v="1"/>
    <x v="4"/>
    <x v="0"/>
    <x v="3"/>
    <s v="S"/>
    <s v="14.30 bis 15.29 Uhr"/>
    <s v="Weltanschaulich neutral"/>
    <s v="Stadt Schongau"/>
    <s v="Münzstraße 1-3"/>
    <n v="86956"/>
    <s v="Schongau"/>
    <x v="22"/>
    <s v="08861 214-138"/>
    <s v="08861 214-210"/>
    <s v="kigaluftballon@schongau.de"/>
    <s v="https://www.schongau.de/de/Mein-Schongau/Kinder-Jugendliche/Kindergaerten-und-Kindertagesstaetten/Kindergarten?view=publish&amp;item=nursery&amp;id=1002"/>
    <s v="Link"/>
    <n v="3"/>
    <n v="0"/>
    <n v="3"/>
    <n v="0"/>
    <n v="53"/>
    <x v="0"/>
    <n v="0"/>
    <n v="53"/>
    <n v="0"/>
    <n v="53"/>
    <n v="0"/>
    <n v="53"/>
    <n v="0"/>
    <s v="Nein"/>
    <s v="Ja"/>
    <s v="Nein"/>
    <s v="Nein"/>
    <s v="Nein"/>
    <x v="0"/>
    <m/>
    <s v="Nein"/>
    <s v="Ja"/>
    <s v="3 oder mehr"/>
    <x v="0"/>
    <x v="0"/>
    <x v="0"/>
    <s v="Nein"/>
    <s v="Nein"/>
    <s v="Nein"/>
    <s v="Nein"/>
    <s v="Ja"/>
    <s v="Gebühren"/>
    <s v="Nein"/>
    <s v="Gemeinsam Hand in Hand unterwegs in Richtung Zukunft"/>
    <n v="1955"/>
    <s v="ja"/>
    <s v="Fröhlich"/>
    <m/>
  </r>
  <r>
    <x v="73"/>
    <x v="73"/>
    <s v="1901150005"/>
    <s v="Frau"/>
    <s v="Brün"/>
    <s v="Frau Brün"/>
    <s v="Kapellenstr. 10b"/>
    <n v="82347"/>
    <x v="20"/>
    <m/>
    <s v="Kapellenstr. 10b, 82347 Bernried"/>
    <x v="3"/>
    <x v="1"/>
    <x v="0"/>
    <x v="1"/>
    <s v="S"/>
    <s v="16.30 bis 17.29 Uhr"/>
    <s v="Weltanschaulich neutral"/>
    <s v="Waldkinder Bernried e.V."/>
    <s v="Kapellenstr. 10b"/>
    <n v="82347"/>
    <s v="Bernried"/>
    <x v="34"/>
    <s v="08158 9978051"/>
    <s v="0175 1283354"/>
    <s v="leitung@_x000a_waldkinder-bernried.de"/>
    <s v="https://www.waldkinder-bernried.de/"/>
    <s v="Link"/>
    <n v="2"/>
    <n v="0"/>
    <n v="1"/>
    <n v="1"/>
    <n v="47"/>
    <x v="3"/>
    <n v="0"/>
    <n v="22"/>
    <n v="25"/>
    <n v="70"/>
    <n v="0"/>
    <n v="25"/>
    <n v="45"/>
    <s v="Nein"/>
    <s v="Ja"/>
    <s v="Ja"/>
    <s v="Nein"/>
    <s v="Ja"/>
    <x v="0"/>
    <m/>
    <s v="Nein"/>
    <s v="Ja"/>
    <s v="3 oder mehr"/>
    <x v="0"/>
    <x v="1"/>
    <x v="0"/>
    <s v="Nein"/>
    <s v="Nein"/>
    <s v="Nein"/>
    <s v="Nein"/>
    <s v="Nein"/>
    <s v="Gebühren"/>
    <s v="Ja"/>
    <s v="Ein Zuhause in der Natur"/>
    <n v="2007"/>
    <s v="ja"/>
    <s v="Gemeinde"/>
    <m/>
  </r>
  <r>
    <x v="74"/>
    <x v="74"/>
    <s v="1901410041"/>
    <s v="Frau"/>
    <s v="Meixner"/>
    <s v="Frau Meixner"/>
    <s v="Im Thal 6"/>
    <n v="82377"/>
    <x v="5"/>
    <m/>
    <s v="Im Thal 6, 82377 Penzberg"/>
    <x v="3"/>
    <x v="4"/>
    <x v="0"/>
    <x v="0"/>
    <s v="S"/>
    <s v="15.30 bis 16.29 Uhr"/>
    <s v="Christlich"/>
    <s v="Familienzentrum _x000a_Arche Noah gGmbH"/>
    <s v="Im Thal 6"/>
    <n v="82377"/>
    <s v="Penzberg"/>
    <x v="35"/>
    <s v="08856 60892311"/>
    <s v="08856 6089230"/>
    <s v="info@_x000a_familienzentrum-arche-noah.de"/>
    <s v="https://www.familienzentrum-arche-noah.de/unsere-angebote-projekte/kindergarten/"/>
    <s v="Link"/>
    <n v="2"/>
    <n v="0"/>
    <n v="2"/>
    <n v="0"/>
    <n v="49"/>
    <x v="3"/>
    <n v="0"/>
    <n v="49"/>
    <n v="0"/>
    <n v="60"/>
    <n v="12"/>
    <n v="48"/>
    <n v="0"/>
    <s v="Nein"/>
    <s v="Ja"/>
    <s v="Nein"/>
    <s v="Nein"/>
    <s v="Nein"/>
    <x v="0"/>
    <m/>
    <s v="Nein"/>
    <s v="Ja"/>
    <s v="3 oder mehr"/>
    <x v="0"/>
    <x v="1"/>
    <x v="0"/>
    <s v="Nein"/>
    <s v="Nein"/>
    <s v="Ja"/>
    <s v="Nein"/>
    <s v="Nein"/>
    <s v="Gebühren"/>
    <s v="Ja"/>
    <s v="Wertschätzung - Wachstum - Zuversicht"/>
    <n v="2002"/>
    <s v="ja"/>
    <s v="Heilige/r / biblisch"/>
    <m/>
  </r>
  <r>
    <x v="75"/>
    <x v="75"/>
    <s v="1901380020"/>
    <s v="Frau"/>
    <s v="Lautenbacher"/>
    <s v="Frau Lautenbacher"/>
    <s v="Wettersteinstr. 14"/>
    <n v="82396"/>
    <x v="12"/>
    <s v="Fischen"/>
    <s v="Wettersteinstr. 14, 82396 Pähl/Fischen"/>
    <x v="0"/>
    <x v="0"/>
    <x v="1"/>
    <x v="2"/>
    <s v="S"/>
    <s v="15.30 bis 16.29 Uhr"/>
    <s v="Katholisch"/>
    <s v="Pfarrkirchenstiftung St. Laurentius Pähl"/>
    <s v="Fronhof 4"/>
    <n v="86152"/>
    <s v="Augsburg"/>
    <x v="3"/>
    <s v="0821 3166-9031"/>
    <s v="08808 359"/>
    <s v="kita.st.elisabeth.fischen@_x000a_bistum-augsburg.de"/>
    <s v="https://kindergarten-fischen.de/"/>
    <s v="Link"/>
    <n v="3"/>
    <n v="0"/>
    <n v="2"/>
    <n v="1"/>
    <n v="50"/>
    <x v="0"/>
    <n v="0"/>
    <n v="36"/>
    <n v="14"/>
    <n v="50"/>
    <n v="6"/>
    <n v="44"/>
    <n v="0"/>
    <s v="Nein"/>
    <s v="Ja"/>
    <s v="Ja"/>
    <s v="Nein"/>
    <s v="Nein"/>
    <x v="0"/>
    <m/>
    <s v="Nein"/>
    <s v="Ja"/>
    <s v="3 oder mehr"/>
    <x v="0"/>
    <x v="0"/>
    <x v="0"/>
    <s v="Nein"/>
    <s v="Nein"/>
    <s v="Nein"/>
    <s v="Nein"/>
    <s v="Nein"/>
    <s v="Gebühren"/>
    <s v="Ja"/>
    <s v="Jedes Kind ist befähigt, durch sein eigenes Tun und Denken sich die Welt anzueignen. Wir begleiten diesen Prozess fachlich und persönlich kompetent."/>
    <s v="?"/>
    <s v="ja"/>
    <s v="Heilige/r / biblisch"/>
    <m/>
  </r>
  <r>
    <x v="76"/>
    <x v="76"/>
    <s v="1901440101"/>
    <s v="Frau"/>
    <s v="Brückner-March"/>
    <s v="Frau Brückner-March"/>
    <s v="Herrenstr. 3"/>
    <n v="82399"/>
    <x v="24"/>
    <m/>
    <s v="Herrenstr. 3, 82399 Raisting"/>
    <x v="0"/>
    <x v="2"/>
    <x v="1"/>
    <x v="1"/>
    <s v="S"/>
    <s v="15.30 bis 16.29 Uhr"/>
    <s v="Weltanschaulich neutral"/>
    <s v="AWO Bezirksverband Obb e.V."/>
    <s v="Edelsbergstraße 10"/>
    <n v="80686"/>
    <s v="München"/>
    <x v="2"/>
    <s v="089 54714147"/>
    <s v="08807 9499718"/>
    <s v="zwergerlnest.raisting@_x000a_awo-obb.de"/>
    <s v="https://awo-obb.de/kinder/einrichtung/awo-kindertagesstatte-zwergerlnest"/>
    <s v="Link"/>
    <n v="2"/>
    <n v="1"/>
    <n v="1"/>
    <n v="0"/>
    <n v="39"/>
    <x v="0"/>
    <n v="13"/>
    <n v="26"/>
    <n v="0"/>
    <n v="50"/>
    <n v="12"/>
    <n v="26"/>
    <n v="0"/>
    <s v="Ja"/>
    <s v="Ja"/>
    <s v="Nein"/>
    <s v="Nein"/>
    <s v="Nein"/>
    <x v="2"/>
    <m/>
    <s v="Ja"/>
    <s v="Nein"/>
    <s v="1 bis 2"/>
    <x v="0"/>
    <x v="0"/>
    <x v="0"/>
    <s v="Nein"/>
    <s v="Nein"/>
    <s v="Nein"/>
    <s v="Nein"/>
    <s v="Nein"/>
    <s v="Gebühren"/>
    <s v="Ja"/>
    <m/>
    <n v="2008"/>
    <s v="ja"/>
    <s v="Fröhlich"/>
    <m/>
  </r>
  <r>
    <x v="77"/>
    <x v="77"/>
    <s v="1901400107"/>
    <s v="Frau"/>
    <s v="Schweiger"/>
    <s v="Frau Schweiger"/>
    <s v="Weiherstr. 2"/>
    <n v="86971"/>
    <x v="6"/>
    <m/>
    <s v="Weiherstr. 2, 86971 Peiting"/>
    <x v="1"/>
    <x v="4"/>
    <x v="0"/>
    <x v="0"/>
    <s v="XS"/>
    <s v="13.30 bis 14.29 Uhr"/>
    <s v="Evangelisch"/>
    <s v="Kinderhilfe Oberland gGmbH"/>
    <s v="Von-Kahl-Str. 4"/>
    <n v="86971"/>
    <s v="Peiting"/>
    <x v="0"/>
    <s v="08861 219-6102"/>
    <s v="08861 2196106"/>
    <s v="n.schweiger@_x000a_kinderhilfe-oberland.de"/>
    <s v="https://www.kinderhilfe-oberland.de/angebot/naturkindergarten-weiherhaeusle-peiting/"/>
    <s v="Link"/>
    <n v="1"/>
    <n v="0"/>
    <n v="1"/>
    <n v="0"/>
    <n v="20"/>
    <x v="4"/>
    <n v="0"/>
    <n v="20"/>
    <n v="0"/>
    <n v="20"/>
    <n v="0"/>
    <n v="20"/>
    <n v="0"/>
    <s v="Nein"/>
    <s v="Ja"/>
    <s v="Nein"/>
    <s v="Nein"/>
    <s v="Nein"/>
    <x v="0"/>
    <m/>
    <s v="Nein"/>
    <s v="Ja"/>
    <s v="3 oder mehr"/>
    <x v="0"/>
    <x v="1"/>
    <x v="0"/>
    <s v="Nein"/>
    <s v="Nein"/>
    <s v="Nein"/>
    <s v="Nein"/>
    <s v="Nein"/>
    <s v="k.A."/>
    <s v="Ja"/>
    <s v="Gemeinsam, inklusiv, individuell"/>
    <n v="2013"/>
    <s v="ja"/>
    <s v="Ortsbezeichnung"/>
    <m/>
  </r>
  <r>
    <x v="78"/>
    <x v="78"/>
    <s v="1901480052"/>
    <s v="Frau"/>
    <s v="Peter"/>
    <s v="Frau Peter"/>
    <s v="Thanellerstr. 4"/>
    <n v="86956"/>
    <x v="1"/>
    <m/>
    <s v="Thanellerstr. 4, 86956 Schongau"/>
    <x v="1"/>
    <x v="4"/>
    <x v="1"/>
    <x v="3"/>
    <s v="S"/>
    <s v="14.30 bis 15.29 Uhr"/>
    <s v="Weltanschaulich neutral"/>
    <s v="Stadt Schongau"/>
    <s v="Münzstraße 1-3"/>
    <n v="86956"/>
    <s v="Schongau"/>
    <x v="22"/>
    <s v="08861 214-138"/>
    <s v="08861 214240"/>
    <s v="kigakunterbunt@_x000a_schongau.de"/>
    <s v="https://www.schongau.de/de/Mein-Schongau/Kinder-Jugendliche/Kindergaerten-und-Kindertagesstaetten/Kindergarten?view=publish&amp;item=nursery&amp;id=1001"/>
    <s v="Link"/>
    <n v="2"/>
    <n v="0"/>
    <n v="2"/>
    <n v="0"/>
    <n v="50"/>
    <x v="0"/>
    <n v="0"/>
    <n v="50"/>
    <n v="0"/>
    <n v="50"/>
    <n v="0"/>
    <n v="50"/>
    <n v="0"/>
    <s v="Nein"/>
    <s v="Ja"/>
    <s v="Nein"/>
    <s v="Nein"/>
    <s v="Nein"/>
    <x v="1"/>
    <m/>
    <s v="Nein"/>
    <s v="Nein"/>
    <s v="keine"/>
    <x v="0"/>
    <x v="0"/>
    <x v="0"/>
    <s v="Nein"/>
    <s v="Nein"/>
    <s v="Nein"/>
    <s v="Nein"/>
    <s v="Nein"/>
    <s v="Gebühren"/>
    <s v="Nein"/>
    <s v="Gemeinsam Hand in Hand unterwegs in Richtung Zukunft"/>
    <s v="?"/>
    <s v="ja"/>
    <s v="Fröhlich"/>
    <m/>
  </r>
  <r>
    <x v="79"/>
    <x v="79"/>
    <s v="1901600072"/>
    <s v="Frau"/>
    <s v="Rehm"/>
    <s v="Frau Rehm"/>
    <s v="St.-Leonhards-Weg 4"/>
    <n v="82409"/>
    <x v="30"/>
    <m/>
    <s v="St.-Leonhards-Weg 4, 82409 Wildsteig"/>
    <x v="2"/>
    <x v="4"/>
    <x v="0"/>
    <x v="3"/>
    <s v="M"/>
    <s v="13.30 bis 14.29 Uhr"/>
    <s v="Katholisch"/>
    <s v="Gemeinde Wildsteig"/>
    <s v="Kirchbergstraße 20 a"/>
    <n v="82409"/>
    <s v="Wildsteig"/>
    <x v="36"/>
    <s v="08862 910128"/>
    <s v="08867 9139619"/>
    <s v="kindergarten@_x000a_gemeinde-wildsteig.de"/>
    <s v="https://www.wildsteig.de/service/kontakt0/"/>
    <s v="Link"/>
    <n v="2"/>
    <n v="0"/>
    <n v="2"/>
    <n v="0"/>
    <n v="50"/>
    <x v="0"/>
    <n v="0"/>
    <n v="50"/>
    <n v="0"/>
    <n v="50"/>
    <n v="0"/>
    <n v="0"/>
    <n v="0"/>
    <s v="Nein"/>
    <s v="Ja"/>
    <s v="Nein"/>
    <s v="Nein"/>
    <s v="Nein"/>
    <x v="1"/>
    <m/>
    <s v="Nein"/>
    <s v="Nein"/>
    <s v="keine"/>
    <x v="0"/>
    <x v="1"/>
    <x v="0"/>
    <s v="Nein"/>
    <s v="Nein"/>
    <s v="Nein"/>
    <s v="Nein"/>
    <s v="Nein"/>
    <s v="Gebühren"/>
    <s v="Nein"/>
    <m/>
    <n v="1995"/>
    <s v="ja"/>
    <s v="Gemeinde"/>
    <m/>
  </r>
  <r>
    <x v="80"/>
    <x v="80"/>
    <s v="1901570064"/>
    <s v="Frau"/>
    <s v="Müller"/>
    <s v="Frau Müller"/>
    <s v="Johann-Dürr-Str. 4"/>
    <n v="82362"/>
    <x v="2"/>
    <m/>
    <s v="Johann-Dürr-Str. 4, 82362 Weilheim"/>
    <x v="0"/>
    <x v="2"/>
    <x v="0"/>
    <x v="1"/>
    <s v="S"/>
    <s v="14.30 bis 15.29 Uhr"/>
    <s v="Weltanschaulich neutral"/>
    <s v="Verein zur Förderung der Waldorfpädagogik"/>
    <s v="Johann-Dürr-Straße 4"/>
    <n v="82362"/>
    <s v="Weilheim"/>
    <x v="37"/>
    <s v="0881 63399"/>
    <s v="0881 63399"/>
    <s v="hausleitung@_x000a_waldorfhaus-weilheim.de"/>
    <s v="https://www.waldorfhaus-weilheim.de/"/>
    <s v="Link"/>
    <n v="2"/>
    <n v="1"/>
    <n v="1"/>
    <n v="0"/>
    <n v="49"/>
    <x v="3"/>
    <n v="24"/>
    <n v="25"/>
    <n v="0"/>
    <n v="49"/>
    <n v="22"/>
    <n v="27"/>
    <n v="0"/>
    <s v="Ja"/>
    <s v="Ja"/>
    <s v="Nein"/>
    <s v="Nein"/>
    <s v="Nein"/>
    <x v="1"/>
    <m/>
    <s v="Nein"/>
    <s v="Nein"/>
    <s v="keine"/>
    <x v="0"/>
    <x v="0"/>
    <x v="0"/>
    <s v="Nein"/>
    <s v="Nein"/>
    <s v="Ja"/>
    <s v="Nein"/>
    <s v="Nein"/>
    <s v="Gebühren"/>
    <s v="Nein"/>
    <m/>
    <s v="1999?"/>
    <s v="ja"/>
    <s v="Gemeinde"/>
    <m/>
  </r>
  <r>
    <x v="81"/>
    <x v="81"/>
    <s v="1901570063"/>
    <s v="Herr"/>
    <s v="Schumann"/>
    <s v="Herr Schumann"/>
    <s v="Am Öferl 23"/>
    <n v="82362"/>
    <x v="2"/>
    <m/>
    <s v="Am Öferl 23, 82362 Weilheim"/>
    <x v="0"/>
    <x v="2"/>
    <x v="0"/>
    <x v="1"/>
    <s v="S"/>
    <s v="15.30 bis 16.29 Uhr"/>
    <s v="Weltanschaulich neutral"/>
    <s v="Montessori Förderverein Weilheim-Schongau"/>
    <s v="Wörther-Kirch-Str.10"/>
    <n v="82380"/>
    <s v="Peißenberg"/>
    <x v="38"/>
    <s v="08803 60603"/>
    <s v="0881 9270296"/>
    <s v="kinderhaus@_x000a_montessori-schule.com"/>
    <s v="https://www.montessori-schule.com/kinderhaus-kinderhaeuschen/"/>
    <s v="Link"/>
    <n v="2"/>
    <n v="1"/>
    <n v="1"/>
    <n v="0"/>
    <n v="37"/>
    <x v="3"/>
    <n v="12"/>
    <n v="25"/>
    <n v="0"/>
    <n v="50"/>
    <n v="12"/>
    <n v="26"/>
    <n v="0"/>
    <s v="Ja"/>
    <s v="Ja"/>
    <s v="Nein"/>
    <s v="Nein"/>
    <s v="Nein"/>
    <x v="0"/>
    <s v="Kinderhäuschen und Kinderhaus bieten Inklusionsplätze."/>
    <s v="Nein"/>
    <s v="Nein"/>
    <s v="3 oder mehr"/>
    <x v="0"/>
    <x v="0"/>
    <x v="0"/>
    <s v="Nein"/>
    <s v="Ja"/>
    <s v="Nein"/>
    <s v="Nein"/>
    <s v="Nein"/>
    <s v="Gebühren"/>
    <s v="Ja"/>
    <m/>
    <n v="1987"/>
    <s v="ja"/>
    <s v="Person"/>
    <m/>
  </r>
  <r>
    <x v="82"/>
    <x v="82"/>
    <s v="1901570102"/>
    <s v="Frau"/>
    <s v="Welchert-Schelcht"/>
    <s v="Frau Welchert-Schelcht"/>
    <s v="Paradeisstr. 73"/>
    <n v="82362"/>
    <x v="2"/>
    <m/>
    <s v="Paradeisstr. 73, 82362 Weilheim"/>
    <x v="0"/>
    <x v="2"/>
    <x v="0"/>
    <x v="0"/>
    <s v="S"/>
    <s v="15.30 bis 16.29 Uhr"/>
    <s v="Weltanschaulich neutral"/>
    <s v="MüZe gGmbH"/>
    <s v="Augsburger Straße 4"/>
    <n v="82362"/>
    <s v="Weilheim"/>
    <x v="39"/>
    <s v="0881 49742"/>
    <s v="0881 12235999"/>
    <s v="monika.welchert@_x000a_muetterzentrum-weilheim.de"/>
    <s v="https://kinderhaus-im-paradeis.de/"/>
    <s v="Link"/>
    <n v="2"/>
    <n v="1"/>
    <n v="1"/>
    <n v="0"/>
    <n v="37"/>
    <x v="3"/>
    <n v="12"/>
    <n v="25"/>
    <n v="0"/>
    <n v="37"/>
    <n v="12"/>
    <n v="25"/>
    <n v="0"/>
    <s v="Ja"/>
    <s v="Ja"/>
    <s v="Nein"/>
    <s v="Nein"/>
    <s v="Ja"/>
    <x v="0"/>
    <m/>
    <s v="Nein"/>
    <s v="Ja"/>
    <s v="3 oder mehr"/>
    <x v="0"/>
    <x v="1"/>
    <x v="0"/>
    <s v="Nein"/>
    <s v="Nein"/>
    <s v="Nein"/>
    <s v="Nein"/>
    <s v="Nein"/>
    <s v="Gebühren"/>
    <s v="Ja"/>
    <m/>
    <s v="?"/>
    <s v="ja"/>
    <s v="Ortsbezeichnung"/>
    <m/>
  </r>
  <r>
    <x v="83"/>
    <x v="83"/>
    <s v="1901150116"/>
    <s v="Frau"/>
    <s v="Bonomo"/>
    <s v="Frau Bonomo"/>
    <s v="Klosterhof 8"/>
    <n v="82347"/>
    <x v="20"/>
    <m/>
    <s v="Klosterhof 8, 82347 Bernried"/>
    <x v="3"/>
    <x v="5"/>
    <x v="1"/>
    <x v="0"/>
    <s v="S"/>
    <s v="14.30 bis 15.29 Uhr"/>
    <s v="Evangelisch"/>
    <s v="Kinderhilfe Oberland gGmbH"/>
    <s v="Von-Kahl-Str. 4"/>
    <n v="86971"/>
    <s v="Peiting"/>
    <x v="0"/>
    <s v="08861 219-6102"/>
    <s v="08158 9067040"/>
    <s v="sarah.bonomo@_x000a_kinderhilfe-oberland.de"/>
    <s v="https://www.kinderhilfe-oberland.de/angebot/krippe-am-kloster-in-bernried/"/>
    <s v="Link"/>
    <n v="3"/>
    <n v="3"/>
    <n v="0"/>
    <n v="0"/>
    <n v="34"/>
    <x v="3"/>
    <n v="34"/>
    <n v="0"/>
    <n v="0"/>
    <n v="60"/>
    <n v="30"/>
    <n v="0"/>
    <n v="0"/>
    <s v="Ja"/>
    <s v="Nein"/>
    <s v="Nein"/>
    <s v="Nein"/>
    <s v="Ja"/>
    <x v="0"/>
    <m/>
    <s v="Nein"/>
    <s v="Ja"/>
    <s v="3 oder mehr"/>
    <x v="0"/>
    <x v="0"/>
    <x v="0"/>
    <s v="Nein"/>
    <s v="Nein"/>
    <s v="Nein"/>
    <s v="Nein"/>
    <s v="Nein"/>
    <s v="Gebühren"/>
    <s v="Ja"/>
    <s v="Kinder sind Gäste, die nach dem Weg fragen!"/>
    <n v="2021"/>
    <s v="ja"/>
    <s v="Ortsbezeichnung"/>
    <m/>
  </r>
  <r>
    <x v="84"/>
    <x v="84"/>
    <s v="1901210009"/>
    <s v="Frau"/>
    <s v="Grundhuber"/>
    <s v="Frau Grundhuber"/>
    <s v="Hauptstr. 20"/>
    <n v="82436"/>
    <x v="31"/>
    <m/>
    <s v="Hauptstr. 20, 82436 Eglfing"/>
    <x v="0"/>
    <x v="4"/>
    <x v="1"/>
    <x v="3"/>
    <s v="S"/>
    <s v="14.30 bis 15.29 Uhr"/>
    <s v="Weltanschaulich neutral"/>
    <s v="Gemeinde Eglfing"/>
    <s v="Hauptstr. 20"/>
    <n v="82436"/>
    <s v="Eglfing"/>
    <x v="40"/>
    <s v="08847 6201"/>
    <s v="08847 1219"/>
    <s v="kiga.eglfing@_x000a_gmail.com"/>
    <s v="https://www.eglfing.de/de/kindergarten.html"/>
    <s v="Link"/>
    <n v="1"/>
    <n v="0"/>
    <n v="1"/>
    <n v="0"/>
    <n v="33"/>
    <x v="3"/>
    <n v="0"/>
    <n v="33"/>
    <n v="0"/>
    <n v="41"/>
    <n v="0"/>
    <m/>
    <n v="0"/>
    <s v="Nein"/>
    <s v="Ja"/>
    <s v="Nein"/>
    <s v="Nein"/>
    <s v="Nein"/>
    <x v="1"/>
    <m/>
    <s v="Nein"/>
    <s v="Nein"/>
    <s v="keine"/>
    <x v="0"/>
    <x v="0"/>
    <x v="0"/>
    <s v="Nein"/>
    <s v="Nein"/>
    <s v="Nein"/>
    <s v="Nein"/>
    <s v="Nein"/>
    <s v="Gebühren"/>
    <s v="Nein"/>
    <m/>
    <s v="?"/>
    <s v="ja"/>
    <s v="Gemeinde"/>
    <m/>
  </r>
  <r>
    <x v="85"/>
    <x v="85"/>
    <s v="1901570060"/>
    <s v="Frau"/>
    <s v="Reitbauer"/>
    <s v="Frau Reitbauer"/>
    <s v="Antdorfer Str. 5"/>
    <n v="82362"/>
    <x v="2"/>
    <s v="Marnbach"/>
    <s v="Antdorfer Str. 5, 82362 Weilheim/Marnbach"/>
    <x v="0"/>
    <x v="4"/>
    <x v="0"/>
    <x v="2"/>
    <s v="S"/>
    <s v="13.30 bis 14.29 Uhr"/>
    <s v="Katholisch"/>
    <s v="Kath. Kirchenstiftung St. Michael"/>
    <s v="Postfach 11 03 49"/>
    <n v="86028"/>
    <s v="Augsburg"/>
    <x v="3"/>
    <s v="0821 3166-9031"/>
    <s v="0881 5260"/>
    <s v="kita.st.michael.weilheim@_x000a_bistum-augsburg.de"/>
    <s v="https://www.st-michael-kindergarten.de/"/>
    <s v="Link"/>
    <n v="1"/>
    <n v="0"/>
    <n v="1"/>
    <n v="0"/>
    <n v="32"/>
    <x v="3"/>
    <n v="0"/>
    <n v="32"/>
    <n v="0"/>
    <n v="32"/>
    <n v="0"/>
    <n v="32"/>
    <n v="0"/>
    <s v="Nein"/>
    <s v="Ja"/>
    <s v="Nein"/>
    <s v="Nein"/>
    <s v="Nein"/>
    <x v="0"/>
    <m/>
    <s v="Nein"/>
    <s v="Ja"/>
    <s v="3 oder mehr"/>
    <x v="0"/>
    <x v="1"/>
    <x v="0"/>
    <s v="Nein"/>
    <s v="Nein"/>
    <s v="Nein"/>
    <s v="Ja"/>
    <s v="Nein"/>
    <s v="Gebühren"/>
    <s v="Ja"/>
    <m/>
    <n v="1970"/>
    <s v="ja"/>
    <s v="Heilige/r / biblisch"/>
    <m/>
  </r>
  <r>
    <x v="86"/>
    <x v="86"/>
    <s v="1901410079"/>
    <s v="Frau"/>
    <s v="Bauer"/>
    <s v="Frau Bauer"/>
    <s v="Grube 19"/>
    <n v="82377"/>
    <x v="5"/>
    <m/>
    <s v="Grube 19, 82377 Penzberg"/>
    <x v="3"/>
    <x v="4"/>
    <x v="2"/>
    <x v="1"/>
    <s v="S"/>
    <s v="14.30 bis 15.29 Uhr"/>
    <s v="Weltanschaulich neutral"/>
    <s v="Montessori Fördergemeinschaft _x000a_Penzberg e.V."/>
    <s v="Grube 19"/>
    <n v="82377"/>
    <s v="Penzberg"/>
    <x v="41"/>
    <s v="08856 932792"/>
    <s v="08856 6094322"/>
    <s v="kontakt@montessori-_x000a_kindergarten-penzberg.de"/>
    <s v="https://www.montessori-kindergarten-penzberg.de/"/>
    <s v="Link"/>
    <n v="2"/>
    <n v="0"/>
    <n v="2"/>
    <n v="0"/>
    <n v="30"/>
    <x v="3"/>
    <n v="0"/>
    <n v="30"/>
    <n v="0"/>
    <n v="30"/>
    <n v="2"/>
    <n v="28"/>
    <n v="0"/>
    <s v="Nein"/>
    <s v="Ja"/>
    <s v="Nein"/>
    <s v="Nein"/>
    <s v="Nein"/>
    <x v="1"/>
    <m/>
    <s v="Nein"/>
    <s v="Nein"/>
    <s v="keine"/>
    <x v="0"/>
    <x v="0"/>
    <x v="0"/>
    <s v="Nein"/>
    <s v="Ja"/>
    <s v="Nein"/>
    <s v="Nein"/>
    <s v="Nein"/>
    <s v="Gebühren"/>
    <s v="Ja"/>
    <s v="Hilf mir, es selbst zu tun!"/>
    <n v="1996"/>
    <s v="ja"/>
    <s v="Fröhlich"/>
    <m/>
  </r>
  <r>
    <x v="87"/>
    <x v="87"/>
    <s v="1901440105"/>
    <s v="Frau"/>
    <s v="Schmid"/>
    <s v="Frau Schmid"/>
    <s v="Kirchenweg 14"/>
    <n v="82399"/>
    <x v="24"/>
    <m/>
    <s v="Kirchenweg 14, 82399 Raisting"/>
    <x v="0"/>
    <x v="3"/>
    <x v="0"/>
    <x v="3"/>
    <s v="XS"/>
    <s v="15.30 bis 16.29 Uhr"/>
    <s v="Weltanschaulich neutral"/>
    <s v="Gemeinde Raisting"/>
    <s v="Kirchenweg 12"/>
    <n v="82399"/>
    <s v="Raisting"/>
    <x v="42"/>
    <s v="0151 11301260"/>
    <s v="08807 9474406"/>
    <s v="kinderhort@_x000a_raisting.bayern.de"/>
    <s v="https://kinderhort.raisting.de/unser-kinderhort/"/>
    <s v="Link"/>
    <n v="1"/>
    <n v="0"/>
    <n v="0"/>
    <n v="1"/>
    <n v="24"/>
    <x v="4"/>
    <n v="0"/>
    <n v="0"/>
    <n v="24"/>
    <n v="30"/>
    <n v="0"/>
    <n v="0"/>
    <n v="30"/>
    <s v="Nein"/>
    <s v="Nein"/>
    <s v="Ja"/>
    <s v="Nein"/>
    <s v="Nein"/>
    <x v="2"/>
    <m/>
    <s v="Ja"/>
    <s v="Nein"/>
    <s v="1 bis 2"/>
    <x v="0"/>
    <x v="0"/>
    <x v="0"/>
    <s v="Nein"/>
    <s v="Nein"/>
    <s v="Nein"/>
    <s v="Nein"/>
    <s v="Nein"/>
    <s v="Gebühren"/>
    <s v="Ja"/>
    <m/>
    <n v="2013"/>
    <s v="ja"/>
    <s v="Fröhlich"/>
    <m/>
  </r>
  <r>
    <x v="88"/>
    <x v="88"/>
    <s v="1901580070"/>
    <s v="Frau"/>
    <s v="Strauß"/>
    <s v="Frau Strauß"/>
    <s v="Tempelhof 4"/>
    <n v="82405"/>
    <x v="32"/>
    <s v="Forst"/>
    <s v="Tempelhof 4, 82405 Wessobrunn/Forst"/>
    <x v="0"/>
    <x v="4"/>
    <x v="1"/>
    <x v="3"/>
    <s v="S"/>
    <s v="13.30 bis 14.29 Uhr"/>
    <s v="Weltanschaulich neutral"/>
    <s v="Gemeinde Wessobrunn"/>
    <s v="Zöpfstraße 1"/>
    <n v="82405"/>
    <s v="Wessobrunn"/>
    <x v="43"/>
    <s v="08809 313-55"/>
    <s v="08809 858"/>
    <s v="kiga.forst@_x000a_wessobrunn.de"/>
    <s v="https://www.wessokind.de/de/kontakt-kiga-forst.html"/>
    <s v="Link"/>
    <n v="2"/>
    <n v="0"/>
    <n v="2"/>
    <n v="0"/>
    <n v="30"/>
    <x v="3"/>
    <n v="0"/>
    <n v="30"/>
    <n v="0"/>
    <n v="30"/>
    <n v="0"/>
    <n v="0"/>
    <n v="0"/>
    <s v="Nein"/>
    <s v="Ja"/>
    <s v="Nein"/>
    <s v="Nein"/>
    <s v="Nein"/>
    <x v="1"/>
    <m/>
    <s v="Nein"/>
    <s v="Nein"/>
    <s v="keine"/>
    <x v="0"/>
    <x v="1"/>
    <x v="0"/>
    <s v="Ja"/>
    <s v="Ja"/>
    <s v="Nein"/>
    <s v="Ja"/>
    <s v="Nein"/>
    <s v="Gebühren"/>
    <s v="Ja"/>
    <s v="Da werden Hände sein, die dich tragen, und Arme, in denen du geborgen bist und Menschen, die dir ohne Frage zeigen, dass du auf dieser Welt willkommen bist"/>
    <s v="?"/>
    <s v="ja"/>
    <s v="Fröhlich"/>
    <m/>
  </r>
  <r>
    <x v="89"/>
    <x v="89"/>
    <s v="1901390099"/>
    <s v="Frau"/>
    <s v="Chab"/>
    <s v="Frau Chab"/>
    <s v="Wörther Kirchstr. 10"/>
    <n v="82380"/>
    <x v="10"/>
    <m/>
    <s v="Wörther Kirchstr. 10, 82380 Peißenberg"/>
    <x v="0"/>
    <x v="3"/>
    <x v="0"/>
    <x v="1"/>
    <s v="XS"/>
    <s v="16.30 bis 17.29 Uhr"/>
    <s v="Weltanschaulich neutral"/>
    <s v="Montessori Förderverein Weilheim-Schongau"/>
    <s v="Wörther-Kirch-Str.10"/>
    <n v="82380"/>
    <s v="Peißenberg"/>
    <x v="38"/>
    <s v="08803 60603"/>
    <s v="08803 60603"/>
    <s v="hort@_x000a_montessori-schule.com"/>
    <s v="https://www.montessori-schule.com/kinderhort/"/>
    <s v="Link"/>
    <n v="1"/>
    <n v="0"/>
    <n v="0"/>
    <n v="1"/>
    <n v="24"/>
    <x v="4"/>
    <n v="0"/>
    <n v="0"/>
    <n v="24"/>
    <n v="25"/>
    <n v="0"/>
    <n v="0"/>
    <n v="0"/>
    <s v="Nein"/>
    <s v="Nein"/>
    <s v="Ja"/>
    <s v="Nein"/>
    <s v="Nein"/>
    <x v="2"/>
    <s v="Wir bieten 25 Kindern (auch Inklusionsplätze) einen sozialen Rahmen an"/>
    <s v="Nein"/>
    <s v="Nein"/>
    <s v="1 bis 2"/>
    <x v="0"/>
    <x v="0"/>
    <x v="0"/>
    <s v="Nein"/>
    <s v="Ja"/>
    <s v="Nein"/>
    <s v="Nein"/>
    <s v="Nein"/>
    <s v="Gebühren"/>
    <s v="Ja"/>
    <m/>
    <s v="?"/>
    <s v="ja"/>
    <s v="Person"/>
    <m/>
  </r>
  <r>
    <x v="90"/>
    <x v="90"/>
    <s v="1901400033"/>
    <s v="Frau"/>
    <s v="Schwarz"/>
    <s v="Frau Schwarz"/>
    <s v="Aich 11"/>
    <n v="86971"/>
    <x v="6"/>
    <s v="Birkland"/>
    <s v="Aich 11, 86971 Peiting/Birkland"/>
    <x v="1"/>
    <x v="4"/>
    <x v="1"/>
    <x v="3"/>
    <s v="XS"/>
    <s v="12.30 bis 13.29 Uhr"/>
    <s v="Weltanschaulich neutral"/>
    <s v="Markt Peiting"/>
    <s v="Hauptplatz 2"/>
    <n v="86971"/>
    <s v="Peiting"/>
    <x v="5"/>
    <s v="08861 5990"/>
    <s v="08869 1506"/>
    <s v="kiga-birkland@_x000a_peiting.de"/>
    <s v="https://www.gemeindekindergarten-peiting.de/birkland/"/>
    <s v="Link"/>
    <n v="1"/>
    <n v="0"/>
    <n v="1"/>
    <n v="0"/>
    <n v="24"/>
    <x v="4"/>
    <n v="0"/>
    <n v="24"/>
    <n v="0"/>
    <n v="25"/>
    <n v="0"/>
    <n v="25"/>
    <n v="0"/>
    <s v="Nein"/>
    <s v="Ja"/>
    <s v="Nein"/>
    <s v="Nein"/>
    <s v="Nein"/>
    <x v="1"/>
    <m/>
    <s v="Nein"/>
    <s v="Nein"/>
    <s v="keine"/>
    <x v="0"/>
    <x v="0"/>
    <x v="0"/>
    <s v="Nein"/>
    <s v="Nein"/>
    <s v="Nein"/>
    <s v="Nein"/>
    <s v="Nein"/>
    <s v="Gebühren"/>
    <s v="Nein"/>
    <s v="Kinder sind unsere Zukunft, gebt Ihnen Zeit, Zuwendung, Liebe und Geborgenheit"/>
    <s v="?"/>
    <s v="ja"/>
    <s v="Gemeinde"/>
    <m/>
  </r>
  <r>
    <x v="91"/>
    <x v="91"/>
    <s v="1901430043"/>
    <s v="Frau"/>
    <s v="Will"/>
    <s v="Frau Will"/>
    <s v="Schulweg 8"/>
    <n v="86984"/>
    <x v="33"/>
    <m/>
    <s v="Schulweg 8, 86984 Prem"/>
    <x v="2"/>
    <x v="4"/>
    <x v="0"/>
    <x v="3"/>
    <s v="XS"/>
    <s v="12.30 bis 13.29 Uhr"/>
    <s v="Weltanschaulich neutral"/>
    <s v="Gemeinde Prem"/>
    <s v="Schulweg 6"/>
    <n v="86984"/>
    <s v="Prem"/>
    <x v="44"/>
    <s v="08862 910128"/>
    <s v="08862 8387"/>
    <s v="kigaprem@_x000a_t-online.de"/>
    <s v="https://www.prem-am-lech.de/gemeinde/kindergarten.php"/>
    <s v="Link"/>
    <n v="1"/>
    <n v="0"/>
    <n v="1"/>
    <n v="0"/>
    <n v="24"/>
    <x v="4"/>
    <n v="0"/>
    <n v="24"/>
    <n v="0"/>
    <n v="25"/>
    <n v="0"/>
    <n v="25"/>
    <n v="0"/>
    <s v="Nein"/>
    <s v="Ja"/>
    <s v="Nein"/>
    <s v="Nein"/>
    <s v="Nein"/>
    <x v="1"/>
    <m/>
    <s v="Nein"/>
    <s v="Nein"/>
    <s v="keine"/>
    <x v="0"/>
    <x v="0"/>
    <x v="0"/>
    <s v="Nein"/>
    <s v="Nein"/>
    <s v="Nein"/>
    <s v="Nein"/>
    <s v="Nein"/>
    <s v="Gebühren"/>
    <s v="Ja"/>
    <m/>
    <s v="?"/>
    <s v="ja"/>
    <s v="Gemeinde"/>
    <m/>
  </r>
  <r>
    <x v="92"/>
    <x v="92"/>
    <s v="1901570068"/>
    <s v="Herr"/>
    <s v="Haninger"/>
    <s v="Herr Haninger"/>
    <s v="Peißenberger Str. 30"/>
    <n v="82405"/>
    <x v="32"/>
    <s v="Paterzell"/>
    <s v="Peißenberger Str. 30, 82405 Wessobrunn/Paterzell"/>
    <x v="0"/>
    <x v="4"/>
    <x v="0"/>
    <x v="1"/>
    <s v="XS"/>
    <s v="12.30 bis 13.29 Uhr"/>
    <s v="Weltanschaulich neutral"/>
    <s v="Waldkindergarten Weilheim „Die Wurzelkinder“ e.V."/>
    <s v="Peißenberger Str. 30"/>
    <n v="82405"/>
    <s v="Wessobrunn"/>
    <x v="45"/>
    <s v="0173 5746814"/>
    <s v="0160 96825884"/>
    <s v="waldkindergarten-wm@web.de"/>
    <s v="https://waldkindergarten-wm.de/"/>
    <s v="Link"/>
    <n v="1"/>
    <n v="0"/>
    <n v="1"/>
    <n v="0"/>
    <n v="24"/>
    <x v="4"/>
    <n v="0"/>
    <n v="24"/>
    <n v="0"/>
    <n v="25"/>
    <n v="0"/>
    <n v="0"/>
    <n v="0"/>
    <s v="Nein"/>
    <s v="Ja"/>
    <s v="Nein"/>
    <s v="Nein"/>
    <s v="Nein"/>
    <x v="2"/>
    <m/>
    <s v="Ja"/>
    <s v="Nein"/>
    <s v="1 bis 2"/>
    <x v="0"/>
    <x v="1"/>
    <x v="0"/>
    <s v="Nein"/>
    <s v="Nein"/>
    <s v="Nein"/>
    <s v="Nein"/>
    <s v="Nein"/>
    <s v="Gebühren"/>
    <s v="Nein"/>
    <m/>
    <n v="2000"/>
    <s v="2. Durchgang"/>
    <s v="Fröhlich"/>
    <s v="Einer der ersten staatlich anerkannten Waldkindergärten Oberbayerns"/>
  </r>
  <r>
    <x v="93"/>
    <x v="93"/>
    <s v="1901310122"/>
    <s v="Frau"/>
    <s v="Vukman"/>
    <s v="Frau Vukman"/>
    <s v="Tautinger Weg"/>
    <n v="82386"/>
    <x v="11"/>
    <m/>
    <s v="Tautinger Weg, 82386 Huglfing"/>
    <x v="0"/>
    <x v="4"/>
    <x v="2"/>
    <x v="1"/>
    <s v="XS"/>
    <s v="15.30 bis 16.29 Uhr"/>
    <s v="Weltanschaulich neutral"/>
    <s v="Natürlich! - Natur begreifen e.V."/>
    <s v="Am Gewerbegebiet 12"/>
    <n v="82386"/>
    <s v="Oberhausen/Maxlried"/>
    <x v="31"/>
    <s v="0172 6892825"/>
    <s v="0178 2656786"/>
    <s v="kiga2@natuerlich-oberhausen.de"/>
    <s v="https://natuerlich-oberhausen.de/nakihuglfing"/>
    <s v="Link"/>
    <n v="1"/>
    <n v="0"/>
    <n v="1"/>
    <n v="0"/>
    <n v="22"/>
    <x v="4"/>
    <n v="0"/>
    <n v="22"/>
    <n v="0"/>
    <n v="22"/>
    <n v="0"/>
    <n v="22"/>
    <n v="0"/>
    <s v="Nein"/>
    <s v="Ja"/>
    <s v="Nein"/>
    <s v="Nein"/>
    <s v="Nein"/>
    <x v="2"/>
    <m/>
    <s v="Ja"/>
    <s v="Nein"/>
    <s v="1 bis 2"/>
    <x v="0"/>
    <x v="1"/>
    <x v="0"/>
    <s v="Nein"/>
    <s v="Nein"/>
    <s v="Nein"/>
    <s v="Nein"/>
    <s v="Nein"/>
    <s v="Gebühren"/>
    <s v="Ja"/>
    <s v="Ruhig und langsam die Natur sich selber helfen lassen und nur sehen, dass die umgebenden Verhältnisse die Arbeit der Natur stützen, das ist Erziehung."/>
    <n v="2021"/>
    <s v="2. Durchgang"/>
    <s v="Natur, Tier- und Pflanzenwelt"/>
    <m/>
  </r>
  <r>
    <x v="94"/>
    <x v="94"/>
    <s v="1901260011"/>
    <s v="Frau"/>
    <s v="Calliari"/>
    <s v="Frau Calliari"/>
    <s v="Jaudenmühle 1"/>
    <n v="82392"/>
    <x v="28"/>
    <m/>
    <s v="Jaudenmühle 1, 82392 Habach"/>
    <x v="3"/>
    <x v="4"/>
    <x v="1"/>
    <x v="1"/>
    <s v="XS"/>
    <s v="12.30 bis 13.29 Uhr"/>
    <s v="Weltanschaulich neutral"/>
    <s v="Achgrom-Zwergal e.V."/>
    <s v="Jaudenmühle 2"/>
    <n v="82392"/>
    <s v="Habach"/>
    <x v="46"/>
    <s v="08847 698195"/>
    <s v="08847 698195"/>
    <s v="achgrom-zwergal@_x000a_posteo.de"/>
    <s v="k.A."/>
    <m/>
    <n v="1"/>
    <n v="0"/>
    <n v="1"/>
    <n v="0"/>
    <n v="18"/>
    <x v="4"/>
    <n v="0"/>
    <n v="18"/>
    <n v="0"/>
    <n v="18"/>
    <n v="2"/>
    <n v="16"/>
    <n v="0"/>
    <s v="Nein"/>
    <s v="Ja"/>
    <s v="Nein"/>
    <s v="Nein"/>
    <s v="Nein"/>
    <x v="1"/>
    <s v="lt. Online-Umfrage 1-2 Plätze"/>
    <s v="Nein"/>
    <s v="Nein"/>
    <s v="1 bis 2"/>
    <x v="0"/>
    <x v="1"/>
    <x v="0"/>
    <s v="Nein"/>
    <s v="Ja"/>
    <s v="Ja"/>
    <s v="Nein"/>
    <s v="Nein"/>
    <s v="k.A."/>
    <s v="Nein"/>
    <m/>
    <n v="2022"/>
    <s v="ja"/>
    <s v="Fröhlich"/>
    <m/>
  </r>
  <r>
    <x v="95"/>
    <x v="95"/>
    <n v="1901400073"/>
    <s v="Frau"/>
    <s v="Renner"/>
    <s v="Frau Renner"/>
    <s v="Untereggstr. 4"/>
    <n v="86971"/>
    <x v="6"/>
    <m/>
    <s v="Untereggstr. 4, 86971 Peiting"/>
    <x v="1"/>
    <x v="3"/>
    <x v="0"/>
    <x v="0"/>
    <s v="S"/>
    <s v="16.30 bis 17.29 Uhr"/>
    <s v="Weltanschaulich neutral"/>
    <s v="Kinderhilfe Oberland gGmbH"/>
    <s v="Von-Kahl-Str. 4"/>
    <n v="86971"/>
    <s v="Peiting"/>
    <x v="0"/>
    <s v="08861 219-6102"/>
    <s v="08861 25300"/>
    <s v="hort.peiting@kinderhilfe-oberland.de"/>
    <s v="https://www.kinderhilfe-oberland.de/integrative-horte/integrative-horte-peiting"/>
    <s v="Link"/>
    <n v="1"/>
    <n v="0"/>
    <n v="0"/>
    <n v="1"/>
    <n v="16"/>
    <x v="4"/>
    <n v="0"/>
    <n v="0"/>
    <n v="16"/>
    <n v="40"/>
    <n v="0"/>
    <n v="0"/>
    <n v="32"/>
    <s v="Nein"/>
    <s v="Nein"/>
    <s v="Ja"/>
    <s v="Nein"/>
    <s v="Nein"/>
    <x v="0"/>
    <m/>
    <s v="Nein"/>
    <s v="Ja"/>
    <s v="3 oder mehr"/>
    <x v="0"/>
    <x v="0"/>
    <x v="0"/>
    <s v="Nein"/>
    <s v="Nein"/>
    <s v="Nein"/>
    <s v="Nein"/>
    <s v="Nein"/>
    <s v="k.A."/>
    <s v="Ja"/>
    <s v="Gemeinsam, inklusiv, individuell"/>
    <s v="?"/>
    <s v="ja"/>
    <s v="Gebäude"/>
    <s v="Gehört zum Kinderhaus Peiting (1901400029) - Warum eigene Einrichtungsnummer?"/>
  </r>
  <r>
    <x v="96"/>
    <x v="96"/>
    <s v="1901351112"/>
    <s v="Frau"/>
    <s v="Jocher"/>
    <s v="Frau Jocher"/>
    <s v="Am Gewerbegebiet 12"/>
    <n v="82386"/>
    <x v="16"/>
    <s v="Maxlried"/>
    <s v="Am Gewerbegebiet 12, 82386 Oberhausen/Maxlried"/>
    <x v="0"/>
    <x v="4"/>
    <x v="2"/>
    <x v="1"/>
    <s v="XS"/>
    <s v="14.30 bis 15.29 Uhr"/>
    <s v="Weltanschaulich neutral"/>
    <s v="Natürlich! - Natur begreifen e.V."/>
    <s v="Am Gewerbegebiet 12"/>
    <n v="82386"/>
    <s v="Oberhausen/Maxlried"/>
    <x v="31"/>
    <s v="0172 6892825"/>
    <s v="0175 4252788"/>
    <s v="kiga@natuerlich-oberhausen.de"/>
    <s v="https://natuerlich-oberhausen.de/nakioberhausen/"/>
    <s v="Link"/>
    <n v="1"/>
    <n v="0"/>
    <n v="1"/>
    <n v="0"/>
    <n v="22"/>
    <x v="4"/>
    <n v="0"/>
    <n v="22"/>
    <n v="0"/>
    <n v="22"/>
    <n v="0"/>
    <n v="22"/>
    <n v="0"/>
    <s v="Nein"/>
    <s v="Ja"/>
    <s v="Nein"/>
    <s v="Nein"/>
    <s v="Nein"/>
    <x v="2"/>
    <m/>
    <s v="Ja"/>
    <s v="Nein"/>
    <s v="1 bis 2"/>
    <x v="0"/>
    <x v="1"/>
    <x v="0"/>
    <s v="Nein"/>
    <s v="Nein"/>
    <s v="Nein"/>
    <s v="Nein"/>
    <s v="Nein"/>
    <s v="Gebühren"/>
    <s v="Ja"/>
    <s v="Ruhig und langsam die Natur sich selber helfen lassen und nur sehen, dass die umgebenden Verhältnisse die Arbeit der Natur stützen, das ist Erziehung."/>
    <n v="2015"/>
    <s v="2. Durchgang"/>
    <s v="Fröhlich"/>
    <m/>
  </r>
  <r>
    <x v="97"/>
    <x v="97"/>
    <s v="1901480081"/>
    <s v="Frau"/>
    <s v="Engelmann"/>
    <s v="Frau Engelmann"/>
    <s v="Burggener Str. 2"/>
    <n v="86956"/>
    <x v="1"/>
    <m/>
    <s v="Burggener Str. 2, 86956 Schongau"/>
    <x v="1"/>
    <x v="4"/>
    <x v="0"/>
    <x v="1"/>
    <s v="XS"/>
    <s v="14.30 bis 15.29 Uhr"/>
    <s v="Weltanschaulich neutral"/>
    <s v="Elterninitiative _x000a_Kindernest Schongau e.V"/>
    <s v="Burggener Straße 2"/>
    <n v="86956"/>
    <s v="Schongau"/>
    <x v="47"/>
    <s v="0170 5500297"/>
    <s v="08861 200916"/>
    <s v="info@_x000a_kindernest-schongau.de"/>
    <s v="http://kindernest-schongau.de"/>
    <s v="Link"/>
    <n v="1"/>
    <n v="0"/>
    <n v="1"/>
    <n v="0"/>
    <n v="15"/>
    <x v="4"/>
    <n v="0"/>
    <n v="15"/>
    <n v="0"/>
    <n v="15"/>
    <n v="4"/>
    <n v="11"/>
    <n v="0"/>
    <s v="Nein"/>
    <s v="Ja"/>
    <s v="Nein"/>
    <s v="Nein"/>
    <s v="Nein"/>
    <x v="1"/>
    <m/>
    <s v="Nein"/>
    <s v="Nein"/>
    <s v="keine"/>
    <x v="0"/>
    <x v="1"/>
    <x v="0"/>
    <s v="Nein"/>
    <s v="Ja"/>
    <s v="Nein"/>
    <s v="Nein"/>
    <s v="Nein"/>
    <s v="k.A."/>
    <s v="Ja"/>
    <s v="Hier kommen Ihre Kinder klein rein und groß raus"/>
    <n v="1996"/>
    <s v="ja"/>
    <s v="Gemeinde"/>
    <m/>
  </r>
  <r>
    <x v="98"/>
    <x v="98"/>
    <s v="1901380021"/>
    <s v="Frau"/>
    <s v="Vukman"/>
    <s v="Frau Vukman"/>
    <s v="Am Gasteig"/>
    <n v="82396"/>
    <x v="12"/>
    <m/>
    <s v="Am Gasteig, 82396 Pähl"/>
    <x v="0"/>
    <x v="4"/>
    <x v="2"/>
    <x v="1"/>
    <s v="XS"/>
    <s v="13.30 bis 14.29 Uhr"/>
    <s v="Weltanschaulich neutral"/>
    <s v="Natürlich! - Natur begreifen e.V."/>
    <s v="Am Gewerbegebiet 12"/>
    <n v="82386"/>
    <s v="Oberhausen / Maxlried"/>
    <x v="31"/>
    <s v="0172 6892825"/>
    <s v="0176 86096271"/>
    <s v="kiga6@natuerlich-oberhausen.de"/>
    <s v="https://natuerlich-oberhausen.de/baerenbande/"/>
    <s v="Link"/>
    <n v="1"/>
    <n v="0"/>
    <n v="1"/>
    <n v="0"/>
    <n v="22"/>
    <x v="4"/>
    <n v="0"/>
    <n v="22"/>
    <n v="0"/>
    <n v="22"/>
    <n v="0"/>
    <n v="22"/>
    <n v="0"/>
    <s v="Nein"/>
    <s v="Ja"/>
    <s v="Nein"/>
    <s v="Nein"/>
    <s v="Nein"/>
    <x v="2"/>
    <m/>
    <s v="Ja"/>
    <s v="Nein"/>
    <s v="1 bis 2"/>
    <x v="0"/>
    <x v="1"/>
    <x v="0"/>
    <s v="Nein"/>
    <s v="Nein"/>
    <s v="Nein"/>
    <s v="Nein"/>
    <s v="Nein"/>
    <s v="Gebühren"/>
    <s v="Ja"/>
    <m/>
    <n v="2023"/>
    <s v="2. Durchgang"/>
    <s v="Fröhlich"/>
    <m/>
  </r>
  <r>
    <x v="99"/>
    <x v="99"/>
    <s v="1901420043"/>
    <s v="Frau"/>
    <s v="Vukman"/>
    <s v="Frau Vukman"/>
    <s v="Am Schafbichl"/>
    <n v="82398"/>
    <x v="0"/>
    <m/>
    <s v="Am Schafbichl, 82398 Polling"/>
    <x v="0"/>
    <x v="4"/>
    <x v="0"/>
    <x v="1"/>
    <s v="XS"/>
    <s v="13.30 bis 14.29 Uhr"/>
    <s v="Weltanschaulich neutral"/>
    <s v="Natürlich! - Natur begreifen e.V."/>
    <s v="Am Gewerbegebiet 12"/>
    <n v="82386"/>
    <s v="Oberhausen/Maxlried"/>
    <x v="31"/>
    <s v="0172 6892825"/>
    <s v="0176 445548744"/>
    <s v="kiga3@_x000a_natuerlich-oberhausen.de"/>
    <s v="https://natuerlich-oberhausen.de/nakipolling/"/>
    <s v="Link"/>
    <n v="1"/>
    <n v="0"/>
    <n v="1"/>
    <n v="0"/>
    <n v="22"/>
    <x v="4"/>
    <n v="0"/>
    <n v="22"/>
    <n v="0"/>
    <n v="22"/>
    <n v="0"/>
    <n v="22"/>
    <n v="0"/>
    <s v="Nein"/>
    <s v="Ja"/>
    <s v="Nein"/>
    <s v="Nein"/>
    <s v="Nein"/>
    <x v="2"/>
    <m/>
    <s v="Ja"/>
    <s v="Nein"/>
    <s v="1 bis 2"/>
    <x v="0"/>
    <x v="1"/>
    <x v="0"/>
    <s v="Nein"/>
    <s v="Ja"/>
    <s v="Nein"/>
    <s v="Nein"/>
    <s v="Nein"/>
    <s v="Gebühren"/>
    <s v="Ja"/>
    <s v="Ruhig und langsam die Natur sich selber helfen lassen und nur sehen, dass die umgebenden Verhältnisse die Arbeit der Natur stützen, das ist Erziehung."/>
    <n v="2022"/>
    <s v="ja"/>
    <s v="Fröhlich"/>
    <m/>
  </r>
  <r>
    <x v="100"/>
    <x v="100"/>
    <s v="1901400098"/>
    <s v="Frau"/>
    <s v="Öttl"/>
    <s v="Frau Öttl"/>
    <s v="HeinrichStr. 18a"/>
    <n v="86971"/>
    <x v="6"/>
    <m/>
    <s v="HeinrichStr. 18a, 86971 Peiting"/>
    <x v="1"/>
    <x v="4"/>
    <x v="2"/>
    <x v="1"/>
    <s v="XS"/>
    <s v="12.30 bis 13.29 Uhr"/>
    <s v="Katholisch"/>
    <s v="Waldkindergarten Peiting Die Wurzelzwerge (e.V.)"/>
    <s v="Füssener Str.60"/>
    <n v="86971"/>
    <s v="Peiting"/>
    <x v="48"/>
    <s v="08861 2562328"/>
    <s v="0152 28458938"/>
    <s v="Vorstand@_x000a_kinderwalderlebnis.de"/>
    <s v="https://kinderwalderlebnis.de/"/>
    <s v="Link"/>
    <n v="1"/>
    <n v="0"/>
    <n v="1"/>
    <n v="0"/>
    <n v="20"/>
    <x v="4"/>
    <n v="0"/>
    <n v="20"/>
    <n v="0"/>
    <n v="24"/>
    <n v="0"/>
    <n v="23"/>
    <n v="0"/>
    <s v="Nein"/>
    <s v="Ja"/>
    <s v="Nein"/>
    <s v="Nein"/>
    <s v="Nein"/>
    <x v="1"/>
    <m/>
    <s v="Nein"/>
    <s v="Nein"/>
    <s v="keine"/>
    <x v="0"/>
    <x v="1"/>
    <x v="0"/>
    <s v="Nein"/>
    <s v="Nein"/>
    <s v="Nein"/>
    <s v="Nein"/>
    <s v="Nein"/>
    <s v="Gebühren"/>
    <s v="Ja"/>
    <s v="Kinderwalderlebnis -Lebenslust bei Wind und Wetter"/>
    <n v="2012"/>
    <s v="ja"/>
    <s v="Fröhlich"/>
    <m/>
  </r>
  <r>
    <x v="101"/>
    <x v="101"/>
    <s v="1901590073"/>
    <s v="Frau"/>
    <s v="Knab"/>
    <s v="Frau Knab"/>
    <s v="Peter-Kaufinger-Str. 10"/>
    <n v="82407"/>
    <x v="8"/>
    <m/>
    <s v="Peter-Kaufinger-Str. 10, 82407 Wielenbach"/>
    <x v="0"/>
    <x v="4"/>
    <x v="0"/>
    <x v="0"/>
    <s v="XS"/>
    <s v="14.30 bis 15.29 Uhr"/>
    <s v="Weltanschaulich neutral"/>
    <s v="A:KitZ! gGmbH"/>
    <s v="Linprunstr. 23a"/>
    <n v="80335"/>
    <s v="München"/>
    <x v="49"/>
    <s v="0176 47359497"/>
    <s v="0176 85947046"/>
    <s v="info@waki-wielenbach.de"/>
    <s v="https://waki-wielenbach.de/"/>
    <s v="Link"/>
    <n v="1"/>
    <n v="0"/>
    <n v="1"/>
    <n v="0"/>
    <n v="20"/>
    <x v="4"/>
    <n v="0"/>
    <n v="20"/>
    <n v="0"/>
    <n v="20"/>
    <n v="0"/>
    <n v="0"/>
    <n v="0"/>
    <s v="Nein"/>
    <s v="Ja"/>
    <s v="Nein"/>
    <s v="Nein"/>
    <s v="Nein"/>
    <x v="1"/>
    <m/>
    <s v="Nein"/>
    <s v="Nein"/>
    <s v="keine"/>
    <x v="0"/>
    <x v="1"/>
    <x v="0"/>
    <s v="Nein"/>
    <s v="Nein"/>
    <s v="Nein"/>
    <s v="Nein"/>
    <s v="Nein"/>
    <s v="k.A."/>
    <s v="Ja"/>
    <s v="Die Natur erleben und lieben"/>
    <n v="2023"/>
    <s v="ja"/>
    <s v="Gemeinde"/>
    <s v="Trägerwechsel? - Steht nicht mehr oder noch nicht auf der Homepage des Trägers?"/>
  </r>
  <r>
    <x v="102"/>
    <x v="102"/>
    <s v="1901210097"/>
    <s v="Frau"/>
    <s v="Winkelmaier"/>
    <s v="Frau Winkelmaier"/>
    <s v="DorfStr. 3"/>
    <n v="82436"/>
    <x v="31"/>
    <s v="Tauting"/>
    <s v="DorfStr. 3, 82436 Eglfing/Tauting"/>
    <x v="0"/>
    <x v="5"/>
    <x v="0"/>
    <x v="3"/>
    <s v="XS"/>
    <s v="14.30 bis 15.29 Uhr"/>
    <s v="Christlich"/>
    <s v="Gemeinde Eglfing"/>
    <s v="Hauptstr. 20"/>
    <n v="82436"/>
    <s v="Eglfing"/>
    <x v="40"/>
    <s v="08847 6201"/>
    <s v="08847 6999473"/>
    <s v="kikri-tauting@outlook.de"/>
    <s v="https://www.eglfing.de/de/kinderkrippe.html"/>
    <s v="Link"/>
    <n v="1"/>
    <n v="1"/>
    <n v="0"/>
    <n v="0"/>
    <n v="15"/>
    <x v="4"/>
    <n v="15"/>
    <n v="0"/>
    <n v="0"/>
    <n v="15"/>
    <n v="15"/>
    <n v="0"/>
    <n v="0"/>
    <s v="Ja"/>
    <s v="Nein"/>
    <s v="Nein"/>
    <s v="Nein"/>
    <s v="Nein"/>
    <x v="1"/>
    <m/>
    <s v="Nein"/>
    <s v="Nein"/>
    <s v="keine"/>
    <x v="0"/>
    <x v="0"/>
    <x v="0"/>
    <s v="Nein"/>
    <s v="Nein"/>
    <s v="Nein"/>
    <s v="Nein"/>
    <s v="Nein"/>
    <s v="Gebühren"/>
    <s v="Nein"/>
    <m/>
    <n v="2011"/>
    <s v="2. Durchgang"/>
    <s v="Gemeinde"/>
    <m/>
  </r>
  <r>
    <x v="103"/>
    <x v="103"/>
    <s v="1901520080"/>
    <s v="Frau"/>
    <s v="Kandlbinder"/>
    <s v="Frau Kandlbinder"/>
    <s v="Pettenkoferallee 47"/>
    <n v="82402"/>
    <x v="7"/>
    <m/>
    <s v="Pettenkoferallee 47, 82402 Seeshaupt"/>
    <x v="3"/>
    <x v="4"/>
    <x v="0"/>
    <x v="1"/>
    <s v="XS"/>
    <s v="15.30 bis 16.29 Uhr"/>
    <s v="Weltanschaulich neutral"/>
    <s v="Kindernest Seeshaupt e.V."/>
    <s v="Pettenkofer Allee 47"/>
    <n v="82402"/>
    <s v="Seeshaupt"/>
    <x v="50"/>
    <s v="0172 2639709"/>
    <s v="08801 912287"/>
    <s v="info@kindernest-seeshaupt.de"/>
    <s v="https://kindernest-seeshaupt.de/"/>
    <s v="Link"/>
    <n v="1"/>
    <n v="0"/>
    <n v="1"/>
    <n v="0"/>
    <n v="15"/>
    <x v="4"/>
    <n v="0"/>
    <n v="15"/>
    <n v="0"/>
    <n v="15"/>
    <n v="2"/>
    <n v="13"/>
    <n v="0"/>
    <s v="Nein"/>
    <s v="Ja"/>
    <s v="Nein"/>
    <s v="Nein"/>
    <s v="Nein"/>
    <x v="1"/>
    <m/>
    <s v="Nein"/>
    <s v="Nein"/>
    <s v="keine"/>
    <x v="0"/>
    <x v="1"/>
    <x v="0"/>
    <s v="Nein"/>
    <s v="Ja"/>
    <s v="Nein"/>
    <s v="Nein"/>
    <s v="Nein"/>
    <s v="Gebühren"/>
    <s v="Ja"/>
    <m/>
    <n v="1998"/>
    <s v="2. Durchgang"/>
    <s v="Gemeinde"/>
    <m/>
  </r>
  <r>
    <x v="104"/>
    <x v="104"/>
    <s v="1901570082"/>
    <s v="Frau"/>
    <s v="Kwak"/>
    <s v="Frau Kwak"/>
    <s v="Augsburger Str. 4"/>
    <n v="82362"/>
    <x v="2"/>
    <m/>
    <s v="Augsburger Str. 4, 82362 Weilheim"/>
    <x v="0"/>
    <x v="4"/>
    <x v="0"/>
    <x v="0"/>
    <s v="XS"/>
    <s v="14.30 bis 15.29 Uhr"/>
    <s v="Weltanschaulich neutral"/>
    <s v="MüZe gGmbH"/>
    <s v="Augsburger Straße 4"/>
    <n v="82362"/>
    <s v="Weilheim"/>
    <x v="39"/>
    <s v="0881 49742"/>
    <s v="0881 9279878"/>
    <s v="ilka.kwak@_x000a_kindernest-rosengarten.de"/>
    <s v="https://www.kindernest-rosengarten.de/"/>
    <s v="Link"/>
    <n v="1"/>
    <n v="0"/>
    <n v="1"/>
    <n v="0"/>
    <n v="15"/>
    <x v="4"/>
    <n v="0"/>
    <n v="15"/>
    <n v="0"/>
    <n v="15"/>
    <n v="0"/>
    <n v="15"/>
    <n v="0"/>
    <s v="Nein"/>
    <s v="Ja"/>
    <s v="Nein"/>
    <s v="Nein"/>
    <s v="Nein"/>
    <x v="1"/>
    <m/>
    <s v="Nein"/>
    <s v="Nein"/>
    <s v="keine"/>
    <x v="0"/>
    <x v="1"/>
    <x v="1"/>
    <s v="Nein"/>
    <s v="Nein"/>
    <s v="Nein"/>
    <s v="Nein"/>
    <s v="Nein"/>
    <s v="Gebühren"/>
    <s v="Ja"/>
    <s v="Viele kleine Leute, an vielen Orten, die viele kleine Dinge tun, werden das Gesicht der Welt verändern"/>
    <n v="1995"/>
    <s v="ja"/>
    <s v="Ortsbezeichnung"/>
    <m/>
  </r>
  <r>
    <x v="105"/>
    <x v="105"/>
    <s v="1901570083"/>
    <s v="Frau"/>
    <s v="Bischoff"/>
    <s v="Frau Bischoff"/>
    <s v="Röngtenstr. 9"/>
    <n v="82362"/>
    <x v="2"/>
    <m/>
    <s v="Röngtenstr. 9, 82362 Weilheim"/>
    <x v="0"/>
    <x v="4"/>
    <x v="0"/>
    <x v="0"/>
    <s v="XS"/>
    <s v="13.30 bis 14.29 Uhr"/>
    <s v="Weltanschaulich neutral"/>
    <s v="MüZe gGmbH"/>
    <s v="Augsburger Straße 4"/>
    <n v="82362"/>
    <s v="Weilheim"/>
    <x v="39"/>
    <s v="0881 49742"/>
    <s v="0881 62159"/>
    <s v="arnhild.bischoff@_x000a_weilheimer-kindernest.de"/>
    <s v="https://www.weilheimer-kindernest.de/"/>
    <s v="Link"/>
    <n v="1"/>
    <n v="0"/>
    <n v="1"/>
    <n v="0"/>
    <n v="15"/>
    <x v="4"/>
    <n v="0"/>
    <n v="15"/>
    <n v="0"/>
    <n v="15"/>
    <n v="0"/>
    <n v="15"/>
    <n v="0"/>
    <s v="Nein"/>
    <s v="Ja"/>
    <s v="Nein"/>
    <s v="Nein"/>
    <s v="Nein"/>
    <x v="1"/>
    <m/>
    <s v="Nein"/>
    <s v="Nein"/>
    <s v="keine"/>
    <x v="0"/>
    <x v="1"/>
    <x v="0"/>
    <s v="Nein"/>
    <s v="Nein"/>
    <s v="Nein"/>
    <s v="Nein"/>
    <s v="Nein"/>
    <s v="Gebühren"/>
    <s v="Ja"/>
    <m/>
    <s v="?"/>
    <s v="ja"/>
    <s v="Gebäude"/>
    <m/>
  </r>
  <r>
    <x v="106"/>
    <x v="106"/>
    <s v="1901570090"/>
    <s v="Frau"/>
    <s v="Blacek"/>
    <s v="Frau Blacek"/>
    <s v="Obere Stadt 106"/>
    <n v="82362"/>
    <x v="2"/>
    <m/>
    <s v="Obere Stadt 106, 82362 Weilheim"/>
    <x v="0"/>
    <x v="5"/>
    <x v="0"/>
    <x v="0"/>
    <s v="XS"/>
    <s v="16.30 bis 17.29 Uhr"/>
    <s v="Weltanschaulich neutral"/>
    <s v="MüZe gGmbH"/>
    <s v="Augsburger Straße 4"/>
    <n v="82362"/>
    <s v="Weilheim"/>
    <x v="39"/>
    <s v="0881 49742"/>
    <s v="0881 9249292"/>
    <s v="info@_x000a_kinderkrippe-zwergerltreff.de"/>
    <s v="https://kinderkrippe-zwergerltreff.de/"/>
    <s v="Link"/>
    <n v="1"/>
    <n v="1"/>
    <n v="0"/>
    <n v="0"/>
    <n v="12"/>
    <x v="4"/>
    <n v="12"/>
    <n v="0"/>
    <n v="0"/>
    <n v="12"/>
    <n v="12"/>
    <n v="0"/>
    <n v="0"/>
    <s v="Ja"/>
    <s v="Nein"/>
    <s v="Nein"/>
    <s v="Nein"/>
    <s v="Ja"/>
    <x v="1"/>
    <m/>
    <s v="Nein"/>
    <s v="Nein"/>
    <s v="keine"/>
    <x v="0"/>
    <x v="0"/>
    <x v="0"/>
    <s v="Nein"/>
    <s v="Nein"/>
    <s v="Nein"/>
    <s v="Nein"/>
    <s v="Nein"/>
    <s v="Gebühren"/>
    <s v="Ja"/>
    <m/>
    <n v="2001"/>
    <s v="ja"/>
    <s v="Fröhlich"/>
    <s v="Erste Krippe im Landkreis"/>
  </r>
  <r>
    <x v="107"/>
    <x v="107"/>
    <s v="1901590072"/>
    <s v="Frau"/>
    <s v="Günther"/>
    <s v="Frau Günther"/>
    <s v="Gut Raucherberg 1a"/>
    <n v="82407"/>
    <x v="8"/>
    <m/>
    <s v="Gut Raucherberg 1a, 82407 Wielenbach"/>
    <x v="0"/>
    <x v="5"/>
    <x v="0"/>
    <x v="1"/>
    <s v="XS"/>
    <s v="14.30 bis 15.29 Uhr"/>
    <s v="Christlich"/>
    <s v="Johanniter-Unfall-Hilfe e. V."/>
    <s v="Dornierstr. 2"/>
    <n v="82178"/>
    <s v="Puchheim"/>
    <x v="51"/>
    <s v="089 890145-72"/>
    <s v="0881 935393-405"/>
    <s v="maritakrippe.oberbayern@_x000a_johanniter.de"/>
    <s v="https://www.johanniter.de/juh/lv-bayern/rv-oberbayern/standorte-einrichtungen-in-oberbayern/einrichtung-vor-ort/johanniter-kinderkrippe-im-marita-beissel-haus-3928/"/>
    <s v="Link"/>
    <n v="1"/>
    <n v="1"/>
    <n v="0"/>
    <n v="0"/>
    <n v="12"/>
    <x v="4"/>
    <n v="12"/>
    <n v="0"/>
    <n v="0"/>
    <n v="12"/>
    <n v="12"/>
    <n v="0"/>
    <n v="0"/>
    <s v="Ja"/>
    <s v="Nein"/>
    <s v="Nein"/>
    <s v="Nein"/>
    <s v="Nein"/>
    <x v="2"/>
    <m/>
    <s v="Ja"/>
    <s v="Nein"/>
    <s v="1 bis 2"/>
    <x v="0"/>
    <x v="0"/>
    <x v="0"/>
    <s v="Nein"/>
    <s v="Nein"/>
    <s v="Nein"/>
    <s v="Nein"/>
    <s v="Nein"/>
    <s v="Gebühren"/>
    <s v="Nein"/>
    <m/>
    <n v="2022"/>
    <s v="ja"/>
    <s v="Person"/>
    <m/>
  </r>
  <r>
    <x v="108"/>
    <x v="108"/>
    <s v="1901580069"/>
    <s v="Frau"/>
    <s v="Höck"/>
    <s v="Frau Höck"/>
    <s v="Schmuzer Str. 6"/>
    <n v="82405"/>
    <x v="32"/>
    <m/>
    <s v="Schmuzer Str. 6, 82405 Wessobrunn"/>
    <x v="0"/>
    <x v="2"/>
    <x v="1"/>
    <x v="3"/>
    <s v="M"/>
    <s v="15.30 bis 16.29 Uhr"/>
    <s v="Weltanschaulich neutral"/>
    <s v="Gemeinde Wessobrunn"/>
    <s v="Zöpfstraße 1"/>
    <n v="82405"/>
    <s v="Wessobrunn"/>
    <x v="43"/>
    <s v="08809 313-55"/>
    <s v="08809 370"/>
    <s v="kiga@_x000a_wessobrunn.de"/>
    <s v="https://www.wessokind.de/de/kita-wessobrunn.html"/>
    <s v="Link"/>
    <n v="3"/>
    <n v="1"/>
    <n v="2"/>
    <n v="0"/>
    <n v="62"/>
    <x v="0"/>
    <n v="12"/>
    <n v="50"/>
    <n v="0"/>
    <n v="88"/>
    <n v="0"/>
    <n v="0"/>
    <n v="0"/>
    <s v="Ja"/>
    <s v="Ja"/>
    <s v="Nein"/>
    <s v="Nein"/>
    <s v="Nein"/>
    <x v="2"/>
    <s v="lt. Online-Umfrage und Homepage 1 bis 2 Plätze"/>
    <s v="Nein"/>
    <s v="Nein"/>
    <s v="1 bis 2"/>
    <x v="0"/>
    <x v="0"/>
    <x v="0"/>
    <s v="Nein"/>
    <s v="Nein"/>
    <s v="Nein"/>
    <s v="Nein"/>
    <s v="Nein"/>
    <s v="Gebühren"/>
    <s v="Nein"/>
    <m/>
    <s v="?"/>
    <s v="ja"/>
    <s v="Natur, Tier- und Pflanzenwelt"/>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_Orte" cacheId="15" applyNumberFormats="0" applyBorderFormats="0" applyFontFormats="0" applyPatternFormats="0" applyAlignmentFormats="0" applyWidthHeightFormats="1" dataCaption="Werte" grandTotalCaption="Gesamt" updatedVersion="6" minRefreshableVersion="3" itemPrintTitles="1" createdVersion="6" indent="0" outline="1" outlineData="1" multipleFieldFilters="0" rowHeaderCaption="Gemeinde">
  <location ref="B4:F39" firstHeaderRow="0" firstDataRow="1" firstDataCol="1"/>
  <pivotFields count="68">
    <pivotField showAll="0"/>
    <pivotField showAll="0"/>
    <pivotField showAll="0"/>
    <pivotField showAll="0"/>
    <pivotField showAll="0"/>
    <pivotField showAll="0"/>
    <pivotField showAll="0"/>
    <pivotField showAll="0"/>
    <pivotField axis="axisRow" dataField="1" showAll="0" sortType="descending">
      <items count="35">
        <item x="15"/>
        <item x="17"/>
        <item x="3"/>
        <item x="20"/>
        <item x="19"/>
        <item x="25"/>
        <item x="22"/>
        <item x="31"/>
        <item x="28"/>
        <item x="26"/>
        <item x="21"/>
        <item x="11"/>
        <item x="9"/>
        <item x="29"/>
        <item x="16"/>
        <item x="23"/>
        <item x="12"/>
        <item x="10"/>
        <item x="6"/>
        <item x="5"/>
        <item x="0"/>
        <item x="33"/>
        <item x="24"/>
        <item x="13"/>
        <item x="1"/>
        <item x="14"/>
        <item x="18"/>
        <item x="7"/>
        <item x="27"/>
        <item x="4"/>
        <item x="2"/>
        <item x="32"/>
        <item x="8"/>
        <item x="3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defaultSubtotal="0"/>
    <pivotField showAll="0"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pivotField>
    <pivotField showAll="0" defaultSubtotal="0"/>
    <pivotField showAll="0" defaultSubtotal="0"/>
    <pivotField showAll="0" defaultSubtotal="0"/>
    <pivotField showAll="0"/>
    <pivotField showAll="0"/>
    <pivotField dataField="1" showAll="0"/>
    <pivotField showAll="0"/>
    <pivotField showAll="0"/>
    <pivotField showAll="0"/>
    <pivotField dataField="1" showAll="0"/>
    <pivotField showAll="0" defaultSubtota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6">
        <item x="15"/>
        <item x="1"/>
        <item x="8"/>
        <item x="7"/>
        <item x="9"/>
        <item x="13"/>
        <item x="14"/>
        <item x="0"/>
        <item x="2"/>
        <item x="3"/>
        <item x="11"/>
        <item x="12"/>
        <item x="10"/>
        <item x="4"/>
        <item x="6"/>
        <item x="5"/>
      </items>
    </pivotField>
    <pivotField dataField="1" dragToRow="0" dragToCol="0" dragToPage="0" showAll="0" defaultSubtotal="0"/>
  </pivotFields>
  <rowFields count="1">
    <field x="8"/>
  </rowFields>
  <rowItems count="35">
    <i>
      <x v="30"/>
    </i>
    <i>
      <x v="19"/>
    </i>
    <i>
      <x v="18"/>
    </i>
    <i>
      <x v="24"/>
    </i>
    <i>
      <x v="17"/>
    </i>
    <i>
      <x v="10"/>
    </i>
    <i>
      <x v="22"/>
    </i>
    <i>
      <x v="3"/>
    </i>
    <i>
      <x v="31"/>
    </i>
    <i>
      <x v="32"/>
    </i>
    <i>
      <x v="20"/>
    </i>
    <i>
      <x v="16"/>
    </i>
    <i>
      <x v="8"/>
    </i>
    <i>
      <x v="11"/>
    </i>
    <i>
      <x v="27"/>
    </i>
    <i>
      <x v="14"/>
    </i>
    <i>
      <x/>
    </i>
    <i>
      <x v="7"/>
    </i>
    <i>
      <x v="33"/>
    </i>
    <i>
      <x v="29"/>
    </i>
    <i>
      <x v="13"/>
    </i>
    <i>
      <x v="5"/>
    </i>
    <i>
      <x v="2"/>
    </i>
    <i>
      <x v="6"/>
    </i>
    <i>
      <x v="26"/>
    </i>
    <i>
      <x v="21"/>
    </i>
    <i>
      <x v="28"/>
    </i>
    <i>
      <x v="12"/>
    </i>
    <i>
      <x v="9"/>
    </i>
    <i>
      <x v="23"/>
    </i>
    <i>
      <x v="1"/>
    </i>
    <i>
      <x v="15"/>
    </i>
    <i>
      <x v="4"/>
    </i>
    <i>
      <x v="25"/>
    </i>
    <i t="grand">
      <x/>
    </i>
  </rowItems>
  <colFields count="1">
    <field x="-2"/>
  </colFields>
  <colItems count="4">
    <i>
      <x/>
    </i>
    <i i="1">
      <x v="1"/>
    </i>
    <i i="2">
      <x v="2"/>
    </i>
    <i i="3">
      <x v="3"/>
    </i>
  </colItems>
  <dataFields count="4">
    <dataField name="Einrichtungen" fld="8" subtotal="count" baseField="0" baseItem="0"/>
    <dataField name="Gruppen igesamt" fld="28" baseField="8" baseItem="30"/>
    <dataField name="Plätze gesamt" fld="32" baseField="8" baseItem="30" numFmtId="3"/>
    <dataField name="Durchschnittl. Gruppengröße" fld="67" baseField="0" baseItem="0" numFmtId="166"/>
  </dataFields>
  <formats count="19">
    <format dxfId="1184">
      <pivotArea outline="0" collapsedLevelsAreSubtotals="1" fieldPosition="0"/>
    </format>
    <format dxfId="1183">
      <pivotArea dataOnly="0" labelOnly="1" outline="0" axis="axisValues" fieldPosition="0"/>
    </format>
    <format dxfId="1182">
      <pivotArea dataOnly="0" labelOnly="1" outline="0" axis="axisValues" fieldPosition="0"/>
    </format>
    <format dxfId="1181">
      <pivotArea type="all" dataOnly="0" outline="0" fieldPosition="0"/>
    </format>
    <format dxfId="1180">
      <pivotArea outline="0" collapsedLevelsAreSubtotals="1" fieldPosition="0"/>
    </format>
    <format dxfId="1179">
      <pivotArea field="8" type="button" dataOnly="0" labelOnly="1" outline="0" axis="axisRow" fieldPosition="0"/>
    </format>
    <format dxfId="1178">
      <pivotArea dataOnly="0" labelOnly="1" outline="0" axis="axisValues" fieldPosition="0"/>
    </format>
    <format dxfId="1177">
      <pivotArea dataOnly="0" labelOnly="1" fieldPosition="0">
        <references count="1">
          <reference field="8" count="0"/>
        </references>
      </pivotArea>
    </format>
    <format dxfId="1176">
      <pivotArea dataOnly="0" labelOnly="1" grandRow="1" outline="0" fieldPosition="0"/>
    </format>
    <format dxfId="1175">
      <pivotArea dataOnly="0" labelOnly="1" outline="0" axis="axisValues" fieldPosition="0"/>
    </format>
    <format dxfId="1174">
      <pivotArea dataOnly="0" outline="0" axis="axisValues" fieldPosition="0"/>
    </format>
    <format dxfId="1173">
      <pivotArea collapsedLevelsAreSubtotals="1" fieldPosition="0">
        <references count="1">
          <reference field="8" count="1">
            <x v="30"/>
          </reference>
        </references>
      </pivotArea>
    </format>
    <format dxfId="1172">
      <pivotArea outline="0" collapsedLevelsAreSubtotals="1" fieldPosition="0"/>
    </format>
    <format dxfId="1171">
      <pivotArea outline="0" collapsedLevelsAreSubtotals="1" fieldPosition="0"/>
    </format>
    <format dxfId="1170">
      <pivotArea outline="0" collapsedLevelsAreSubtotals="1" fieldPosition="0"/>
    </format>
    <format dxfId="1169">
      <pivotArea dataOnly="0" labelOnly="1" fieldPosition="0">
        <references count="1">
          <reference field="8" count="0"/>
        </references>
      </pivotArea>
    </format>
    <format dxfId="1168">
      <pivotArea dataOnly="0" labelOnly="1" grandRow="1" outline="0" fieldPosition="0"/>
    </format>
    <format dxfId="1167">
      <pivotArea outline="0" fieldPosition="0">
        <references count="1">
          <reference field="4294967294" count="1">
            <x v="2"/>
          </reference>
        </references>
      </pivotArea>
    </format>
    <format dxfId="1166">
      <pivotArea outline="0" fieldPosition="0">
        <references count="1">
          <reference field="4294967294" count="1">
            <x v="3"/>
          </reference>
        </references>
      </pivotArea>
    </format>
  </formats>
  <conditionalFormats count="2">
    <conditionalFormat type="all" priority="2">
      <pivotAreas count="1">
        <pivotArea type="data" collapsedLevelsAreSubtotals="1" fieldPosition="0">
          <references count="2">
            <reference field="4294967294" count="1" selected="0">
              <x v="3"/>
            </reference>
            <reference field="8" count="34">
              <x v="0"/>
              <x v="1"/>
              <x v="2"/>
              <x v="3"/>
              <x v="4"/>
              <x v="5"/>
              <x v="6"/>
              <x v="7"/>
              <x v="8"/>
              <x v="9"/>
              <x v="10"/>
              <x v="11"/>
              <x v="12"/>
              <x v="13"/>
              <x v="14"/>
              <x v="15"/>
              <x v="16"/>
              <x v="17"/>
              <x v="18"/>
              <x v="19"/>
              <x v="20"/>
              <x v="21"/>
              <x v="22"/>
              <x v="23"/>
              <x v="24"/>
              <x v="25"/>
              <x v="26"/>
              <x v="27"/>
              <x v="28"/>
              <x v="29"/>
              <x v="30"/>
              <x v="31"/>
              <x v="32"/>
              <x v="33"/>
            </reference>
          </references>
        </pivotArea>
      </pivotAreas>
    </conditionalFormat>
    <conditionalFormat type="all" priority="1">
      <pivotAreas count="1">
        <pivotArea type="data" collapsedLevelsAreSubtotals="1" fieldPosition="0">
          <references count="2">
            <reference field="4294967294" count="1" selected="0">
              <x v="3"/>
            </reference>
            <reference field="8" count="34">
              <x v="0"/>
              <x v="1"/>
              <x v="2"/>
              <x v="3"/>
              <x v="4"/>
              <x v="5"/>
              <x v="6"/>
              <x v="7"/>
              <x v="8"/>
              <x v="9"/>
              <x v="10"/>
              <x v="11"/>
              <x v="12"/>
              <x v="13"/>
              <x v="14"/>
              <x v="15"/>
              <x v="16"/>
              <x v="17"/>
              <x v="18"/>
              <x v="19"/>
              <x v="20"/>
              <x v="21"/>
              <x v="22"/>
              <x v="23"/>
              <x v="24"/>
              <x v="25"/>
              <x v="26"/>
              <x v="27"/>
              <x v="28"/>
              <x v="29"/>
              <x v="30"/>
              <x v="31"/>
              <x v="32"/>
              <x v="33"/>
            </reference>
          </references>
        </pivotArea>
      </pivotAreas>
    </conditionalFormat>
  </conditionalFormats>
  <pivotTableStyleInfo name="LRA"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T_Einrichtungstypen" cacheId="15" applyNumberFormats="0" applyBorderFormats="0" applyFontFormats="0" applyPatternFormats="0" applyAlignmentFormats="0" applyWidthHeightFormats="1" dataCaption="Werte" grandTotalCaption="Gesamt" showMissing="0" updatedVersion="6" minRefreshableVersion="3" showDrill="0" showDataTips="0" itemPrintTitles="1" createdVersion="6" indent="0" outline="1" outlineData="1" multipleFieldFilters="0" rowHeaderCaption="Einrichtungstyp ">
  <location ref="B4:D11" firstHeaderRow="0" firstDataRow="1" firstDataCol="1"/>
  <pivotFields count="68">
    <pivotField showAll="0"/>
    <pivotField showAll="0"/>
    <pivotField showAll="0"/>
    <pivotField showAll="0"/>
    <pivotField showAll="0"/>
    <pivotField showAll="0"/>
    <pivotField showAll="0"/>
    <pivotField showAll="0"/>
    <pivotField showAll="0"/>
    <pivotField showAll="0"/>
    <pivotField showAll="0"/>
    <pivotField showAll="0" defaultSubtotal="0"/>
    <pivotField axis="axisRow" dataField="1" subtotalTop="0" showAll="0" measureFilter="1">
      <items count="9">
        <item x="5"/>
        <item x="2"/>
        <item x="4"/>
        <item x="1"/>
        <item x="3"/>
        <item m="1" x="7"/>
        <item m="1" x="6"/>
        <item x="0"/>
        <item t="default"/>
      </items>
    </pivotField>
    <pivotField showAll="0"/>
    <pivotField showAll="0"/>
    <pivotField showAll="0" defaultSubtotal="0"/>
    <pivotField showAll="0"/>
    <pivotField showAll="0"/>
    <pivotField showAll="0" defaultSubtotal="0"/>
    <pivotField showAll="0" defaultSubtotal="0"/>
    <pivotField showAll="0" defaultSubtotal="0"/>
    <pivotField showAll="0" defaultSubtotal="0"/>
    <pivotField showAll="0"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pivotField>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6">
        <item x="15"/>
        <item x="1"/>
        <item x="8"/>
        <item x="7"/>
        <item x="9"/>
        <item x="13"/>
        <item x="14"/>
        <item x="0"/>
        <item x="2"/>
        <item x="3"/>
        <item x="11"/>
        <item x="12"/>
        <item x="10"/>
        <item x="4"/>
        <item x="6"/>
        <item x="5"/>
      </items>
    </pivotField>
    <pivotField dragToRow="0" dragToCol="0" dragToPage="0" showAll="0" defaultSubtotal="0"/>
  </pivotFields>
  <rowFields count="1">
    <field x="12"/>
  </rowFields>
  <rowItems count="7">
    <i>
      <x/>
    </i>
    <i>
      <x v="1"/>
    </i>
    <i>
      <x v="2"/>
    </i>
    <i>
      <x v="3"/>
    </i>
    <i>
      <x v="4"/>
    </i>
    <i>
      <x v="7"/>
    </i>
    <i t="grand">
      <x/>
    </i>
  </rowItems>
  <colFields count="1">
    <field x="-2"/>
  </colFields>
  <colItems count="2">
    <i>
      <x/>
    </i>
    <i i="1">
      <x v="1"/>
    </i>
  </colItems>
  <dataFields count="2">
    <dataField name="Anzahl" fld="12" subtotal="count" baseField="12" baseItem="6"/>
    <dataField name="in Prozent" fld="12" subtotal="count" showDataAs="percentOfTotal" baseField="0" baseItem="0" numFmtId="164"/>
  </dataFields>
  <formats count="16">
    <format dxfId="1165">
      <pivotArea dataOnly="0" labelOnly="1" outline="0" axis="axisValues" fieldPosition="0"/>
    </format>
    <format dxfId="1164">
      <pivotArea dataOnly="0" labelOnly="1" outline="0" axis="axisValues" fieldPosition="0"/>
    </format>
    <format dxfId="1163">
      <pivotArea outline="0" collapsedLevelsAreSubtotals="1" fieldPosition="0"/>
    </format>
    <format dxfId="1162">
      <pivotArea dataOnly="0" labelOnly="1" outline="0" axis="axisValues" fieldPosition="0"/>
    </format>
    <format dxfId="1161">
      <pivotArea dataOnly="0" labelOnly="1" outline="0" axis="axisValues" fieldPosition="0"/>
    </format>
    <format dxfId="1160">
      <pivotArea dataOnly="0" labelOnly="1" outline="0" axis="axisValues" fieldPosition="0"/>
    </format>
    <format dxfId="1159">
      <pivotArea dataOnly="0" labelOnly="1" outline="0" axis="axisValues" fieldPosition="0"/>
    </format>
    <format dxfId="1158">
      <pivotArea outline="0" collapsedLevelsAreSubtotals="1" fieldPosition="0"/>
    </format>
    <format dxfId="1157">
      <pivotArea dataOnly="0" labelOnly="1" fieldPosition="0">
        <references count="1">
          <reference field="12" count="0"/>
        </references>
      </pivotArea>
    </format>
    <format dxfId="1156">
      <pivotArea dataOnly="0" labelOnly="1" grandRow="1" outline="0" fieldPosition="0"/>
    </format>
    <format dxfId="1155">
      <pivotArea dataOnly="0" labelOnly="1" fieldPosition="0">
        <references count="1">
          <reference field="12" count="0"/>
        </references>
      </pivotArea>
    </format>
    <format dxfId="1154">
      <pivotArea dataOnly="0" labelOnly="1" grandRow="1" outline="0" fieldPosition="0"/>
    </format>
    <format dxfId="1153">
      <pivotArea dataOnly="0" labelOnly="1" fieldPosition="0">
        <references count="1">
          <reference field="12" count="0"/>
        </references>
      </pivotArea>
    </format>
    <format dxfId="1152">
      <pivotArea dataOnly="0" labelOnly="1" grandRow="1" outline="0" fieldPosition="0"/>
    </format>
    <format dxfId="1151">
      <pivotArea outline="0" fieldPosition="0">
        <references count="1">
          <reference field="4294967294" count="1">
            <x v="1"/>
          </reference>
        </references>
      </pivotArea>
    </format>
    <format dxfId="1150">
      <pivotArea outline="0" fieldPosition="0">
        <references count="1">
          <reference field="4294967294" count="1">
            <x v="1"/>
          </reference>
        </references>
      </pivotArea>
    </format>
  </formats>
  <pivotTableStyleInfo name="LRA" showRowHeaders="1" showColHeaders="1" showRowStripes="0" showColStripes="0" showLastColumn="1"/>
  <filters count="1">
    <filter fld="12" type="valueNotEqual" evalOrder="-1" id="1"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T_Groessen" cacheId="15" applyNumberFormats="0" applyBorderFormats="0" applyFontFormats="0" applyPatternFormats="0" applyAlignmentFormats="0" applyWidthHeightFormats="1" dataCaption="Werte" grandTotalCaption="Gesamt" updatedVersion="6" minRefreshableVersion="3" itemPrintTitles="1" createdVersion="6" indent="0" outline="1" outlineData="1" multipleFieldFilters="0" rowHeaderCaption="Größenklasse">
  <location ref="B4:D10" firstHeaderRow="0" firstDataRow="1" firstDataCol="1"/>
  <pivotFields count="6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defaultSubtotal="0"/>
    <pivotField showAll="0"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pivotField>
    <pivotField showAll="0" defaultSubtotal="0"/>
    <pivotField showAll="0" defaultSubtotal="0"/>
    <pivotField showAll="0" defaultSubtotal="0"/>
    <pivotField showAll="0"/>
    <pivotField showAll="0"/>
    <pivotField showAll="0"/>
    <pivotField showAll="0"/>
    <pivotField showAll="0"/>
    <pivotField showAll="0"/>
    <pivotField showAll="0"/>
    <pivotField axis="axisRow" dataField="1" showAll="0" defaultSubtotal="0">
      <items count="6">
        <item x="4"/>
        <item x="3"/>
        <item x="0"/>
        <item x="2"/>
        <item x="1"/>
        <item h="1" m="1" x="5"/>
      </items>
    </pivotField>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6">
        <item x="15"/>
        <item x="1"/>
        <item x="8"/>
        <item x="7"/>
        <item x="9"/>
        <item x="13"/>
        <item x="14"/>
        <item x="0"/>
        <item x="2"/>
        <item x="3"/>
        <item x="11"/>
        <item x="12"/>
        <item x="10"/>
        <item x="4"/>
        <item x="6"/>
        <item x="5"/>
      </items>
    </pivotField>
    <pivotField dragToRow="0" dragToCol="0" dragToPage="0" showAll="0" defaultSubtotal="0"/>
  </pivotFields>
  <rowFields count="1">
    <field x="33"/>
  </rowFields>
  <rowItems count="6">
    <i>
      <x/>
    </i>
    <i>
      <x v="1"/>
    </i>
    <i>
      <x v="2"/>
    </i>
    <i>
      <x v="3"/>
    </i>
    <i>
      <x v="4"/>
    </i>
    <i t="grand">
      <x/>
    </i>
  </rowItems>
  <colFields count="1">
    <field x="-2"/>
  </colFields>
  <colItems count="2">
    <i>
      <x/>
    </i>
    <i i="1">
      <x v="1"/>
    </i>
  </colItems>
  <dataFields count="2">
    <dataField name="Anzahl" fld="33" subtotal="count" baseField="0" baseItem="0"/>
    <dataField name="in Prozent" fld="33" subtotal="count" showDataAs="percentOfTotal" baseField="0" baseItem="0" numFmtId="10"/>
  </dataFields>
  <formats count="3">
    <format dxfId="1149">
      <pivotArea dataOnly="0" labelOnly="1" fieldPosition="0">
        <references count="1">
          <reference field="33" count="0"/>
        </references>
      </pivotArea>
    </format>
    <format dxfId="1148">
      <pivotArea dataOnly="0" labelOnly="1" grandRow="1" outline="0" fieldPosition="0"/>
    </format>
    <format dxfId="1147">
      <pivotArea outline="0" fieldPosition="0">
        <references count="1">
          <reference field="4294967294" count="1">
            <x v="1"/>
          </reference>
        </references>
      </pivotArea>
    </format>
  </formats>
  <pivotTableStyleInfo name="LRA"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15" applyNumberFormats="0" applyBorderFormats="0" applyFontFormats="0" applyPatternFormats="0" applyAlignmentFormats="0" applyWidthHeightFormats="1" dataCaption="Werte" updatedVersion="6" minRefreshableVersion="3" showDrill="0" useAutoFormatting="1" rowGrandTotals="0" colGrandTotals="0" itemPrintTitles="1" createdVersion="6" indent="0" compact="0" compactData="0" multipleFieldFilters="0">
  <location ref="B3:D112" firstHeaderRow="1" firstDataRow="1" firstDataCol="2"/>
  <pivotFields count="68">
    <pivotField compact="0" outline="0" showAll="0" defaultSubtotal="0">
      <extLst>
        <ext xmlns:x14="http://schemas.microsoft.com/office/spreadsheetml/2009/9/main" uri="{2946ED86-A175-432a-8AC1-64E0C546D7DE}">
          <x14:pivotField fillDownLabels="1"/>
        </ext>
      </extLst>
    </pivotField>
    <pivotField axis="axisRow" compact="0" outline="0" showAll="0" sortType="descending" defaultSubtotal="0">
      <items count="117">
        <item x="66"/>
        <item m="1" x="112"/>
        <item x="2"/>
        <item x="76"/>
        <item x="10"/>
        <item x="43"/>
        <item x="5"/>
        <item x="11"/>
        <item x="51"/>
        <item x="52"/>
        <item x="50"/>
        <item x="61"/>
        <item x="1"/>
        <item x="19"/>
        <item m="1" x="109"/>
        <item x="21"/>
        <item x="49"/>
        <item x="16"/>
        <item x="54"/>
        <item x="8"/>
        <item x="65"/>
        <item x="34"/>
        <item x="79"/>
        <item x="60"/>
        <item m="1" x="114"/>
        <item m="1" x="111"/>
        <item x="59"/>
        <item x="95"/>
        <item x="27"/>
        <item x="13"/>
        <item x="47"/>
        <item x="25"/>
        <item x="24"/>
        <item x="30"/>
        <item x="9"/>
        <item x="85"/>
        <item x="37"/>
        <item x="48"/>
        <item x="31"/>
        <item x="3"/>
        <item x="75"/>
        <item x="17"/>
        <item x="55"/>
        <item x="18"/>
        <item x="94"/>
        <item x="57"/>
        <item m="1" x="110"/>
        <item x="74"/>
        <item x="90"/>
        <item x="88"/>
        <item x="84"/>
        <item x="45"/>
        <item x="41"/>
        <item x="78"/>
        <item x="72"/>
        <item x="67"/>
        <item x="46"/>
        <item x="91"/>
        <item x="64"/>
        <item x="15"/>
        <item x="53"/>
        <item x="20"/>
        <item x="28"/>
        <item x="71"/>
        <item x="36"/>
        <item x="22"/>
        <item x="58"/>
        <item x="29"/>
        <item x="39"/>
        <item x="56"/>
        <item x="44"/>
        <item x="26"/>
        <item x="82"/>
        <item x="40"/>
        <item x="0"/>
        <item x="7"/>
        <item x="87"/>
        <item x="102"/>
        <item x="107"/>
        <item x="38"/>
        <item x="106"/>
        <item x="104"/>
        <item x="97"/>
        <item x="103"/>
        <item x="35"/>
        <item x="23"/>
        <item x="32"/>
        <item x="12"/>
        <item x="14"/>
        <item x="4"/>
        <item x="108"/>
        <item x="6"/>
        <item x="83"/>
        <item x="86"/>
        <item x="81"/>
        <item m="1" x="116"/>
        <item m="1" x="115"/>
        <item x="89"/>
        <item x="98"/>
        <item x="96"/>
        <item x="99"/>
        <item x="77"/>
        <item x="68"/>
        <item x="93"/>
        <item x="69"/>
        <item x="33"/>
        <item x="62"/>
        <item x="63"/>
        <item x="42"/>
        <item x="70"/>
        <item x="73"/>
        <item x="92"/>
        <item x="100"/>
        <item m="1" x="113"/>
        <item x="101"/>
        <item x="80"/>
        <item x="105"/>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4">
        <item x="15"/>
        <item x="17"/>
        <item x="3"/>
        <item x="20"/>
        <item x="19"/>
        <item x="25"/>
        <item x="22"/>
        <item x="31"/>
        <item x="28"/>
        <item x="26"/>
        <item x="21"/>
        <item x="11"/>
        <item x="9"/>
        <item x="29"/>
        <item x="16"/>
        <item x="23"/>
        <item x="12"/>
        <item x="10"/>
        <item x="6"/>
        <item x="5"/>
        <item x="0"/>
        <item x="33"/>
        <item x="24"/>
        <item x="13"/>
        <item x="1"/>
        <item x="14"/>
        <item x="18"/>
        <item x="7"/>
        <item x="27"/>
        <item x="4"/>
        <item x="2"/>
        <item x="32"/>
        <item x="8"/>
        <item x="3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
    <field x="8"/>
  </rowFields>
  <rowItems count="109">
    <i>
      <x v="2"/>
      <x v="30"/>
    </i>
    <i>
      <x v="89"/>
      <x v="29"/>
    </i>
    <i>
      <x v="6"/>
      <x v="19"/>
    </i>
    <i>
      <x v="91"/>
      <x v="18"/>
    </i>
    <i>
      <x v="75"/>
      <x v="27"/>
    </i>
    <i>
      <x v="39"/>
      <x v="2"/>
    </i>
    <i>
      <x v="34"/>
      <x v="12"/>
    </i>
    <i>
      <x v="19"/>
      <x v="32"/>
    </i>
    <i>
      <x v="4"/>
      <x v="19"/>
    </i>
    <i>
      <x v="7"/>
      <x v="19"/>
    </i>
    <i>
      <x v="88"/>
      <x v="11"/>
    </i>
    <i>
      <x v="87"/>
      <x v="20"/>
    </i>
    <i>
      <x v="59"/>
      <x v="19"/>
    </i>
    <i>
      <x v="17"/>
      <x v="30"/>
    </i>
    <i>
      <x v="41"/>
      <x v="16"/>
    </i>
    <i>
      <x v="43"/>
      <x v="19"/>
    </i>
    <i>
      <x v="85"/>
      <x v="19"/>
    </i>
    <i>
      <x v="67"/>
      <x v="14"/>
    </i>
    <i>
      <x v="61"/>
      <x v="17"/>
    </i>
    <i>
      <x v="13"/>
      <x v="23"/>
    </i>
    <i>
      <x v="74"/>
      <x v="20"/>
    </i>
    <i>
      <x v="86"/>
      <x v="1"/>
    </i>
    <i>
      <x v="33"/>
      <x v="30"/>
    </i>
    <i>
      <x v="38"/>
      <x/>
    </i>
    <i>
      <x v="105"/>
      <x v="30"/>
    </i>
    <i>
      <x v="84"/>
      <x v="17"/>
    </i>
    <i>
      <x v="64"/>
      <x v="4"/>
    </i>
    <i>
      <x v="36"/>
      <x v="19"/>
    </i>
    <i>
      <x v="79"/>
      <x v="19"/>
    </i>
    <i>
      <x v="68"/>
      <x v="3"/>
    </i>
    <i>
      <x v="70"/>
      <x v="6"/>
    </i>
    <i>
      <x v="108"/>
      <x v="18"/>
    </i>
    <i>
      <x v="5"/>
      <x v="17"/>
    </i>
    <i>
      <x v="29"/>
      <x v="17"/>
    </i>
    <i>
      <x v="12"/>
      <x v="24"/>
    </i>
    <i>
      <x v="51"/>
      <x v="24"/>
    </i>
    <i>
      <x v="56"/>
      <x v="15"/>
    </i>
    <i>
      <x v="37"/>
      <x v="24"/>
    </i>
    <i>
      <x v="10"/>
      <x v="18"/>
    </i>
    <i>
      <x v="42"/>
      <x v="30"/>
    </i>
    <i>
      <x v="16"/>
      <x v="17"/>
    </i>
    <i>
      <x v="8"/>
      <x v="22"/>
    </i>
    <i>
      <x v="9"/>
      <x v="30"/>
    </i>
    <i>
      <x v="18"/>
      <x v="30"/>
    </i>
    <i>
      <x v="60"/>
      <x v="5"/>
    </i>
    <i>
      <x v="69"/>
      <x v="30"/>
    </i>
    <i>
      <x v="66"/>
      <x v="9"/>
    </i>
    <i>
      <x v="26"/>
      <x v="17"/>
    </i>
    <i>
      <x v="65"/>
      <x v="25"/>
    </i>
    <i>
      <x v="32"/>
      <x/>
    </i>
    <i>
      <x v="31"/>
      <x v="18"/>
    </i>
    <i>
      <x v="11"/>
      <x v="10"/>
    </i>
    <i>
      <x v="21"/>
      <x v="26"/>
    </i>
    <i>
      <x v="106"/>
      <x v="30"/>
    </i>
    <i>
      <x v="107"/>
      <x v="30"/>
    </i>
    <i>
      <x v="58"/>
      <x v="24"/>
    </i>
    <i>
      <x v="15"/>
      <x v="19"/>
    </i>
    <i>
      <x v="20"/>
      <x v="28"/>
    </i>
    <i>
      <x v="55"/>
      <x v="24"/>
    </i>
    <i>
      <x v="90"/>
      <x v="31"/>
    </i>
    <i>
      <x v="109"/>
      <x v="8"/>
    </i>
    <i>
      <x v="71"/>
      <x v="17"/>
    </i>
    <i>
      <x v="63"/>
      <x v="13"/>
    </i>
    <i>
      <x v="28"/>
      <x v="19"/>
    </i>
    <i>
      <x v="62"/>
      <x v="24"/>
    </i>
    <i>
      <x v="54"/>
      <x v="24"/>
    </i>
    <i>
      <x v="53"/>
      <x v="24"/>
    </i>
    <i>
      <x v="22"/>
      <x v="33"/>
    </i>
    <i>
      <x v="40"/>
      <x v="16"/>
    </i>
    <i>
      <x v="115"/>
      <x v="30"/>
    </i>
    <i>
      <x v="47"/>
      <x v="19"/>
    </i>
    <i>
      <x v="110"/>
      <x v="3"/>
    </i>
    <i>
      <x v="73"/>
      <x v="18"/>
    </i>
    <i>
      <x v="52"/>
      <x v="10"/>
    </i>
    <i>
      <x v="30"/>
      <x v="10"/>
    </i>
    <i>
      <x v="3"/>
      <x v="22"/>
    </i>
    <i>
      <x v="72"/>
      <x v="30"/>
    </i>
    <i>
      <x v="94"/>
      <x v="30"/>
    </i>
    <i>
      <x v="45"/>
      <x v="18"/>
    </i>
    <i>
      <x v="92"/>
      <x v="3"/>
    </i>
    <i>
      <x v="50"/>
      <x v="7"/>
    </i>
    <i>
      <x v="35"/>
      <x v="30"/>
    </i>
    <i>
      <x v="49"/>
      <x v="31"/>
    </i>
    <i>
      <x v="93"/>
      <x v="19"/>
    </i>
    <i>
      <x v="23"/>
      <x v="30"/>
    </i>
    <i>
      <x v="48"/>
      <x v="18"/>
    </i>
    <i>
      <x v="76"/>
      <x v="22"/>
    </i>
    <i>
      <x v="111"/>
      <x v="31"/>
    </i>
    <i>
      <x v="57"/>
      <x v="21"/>
    </i>
    <i>
      <x v="97"/>
      <x v="17"/>
    </i>
    <i>
      <x v="99"/>
      <x v="14"/>
    </i>
    <i>
      <x/>
      <x v="19"/>
    </i>
    <i>
      <x v="104"/>
      <x v="30"/>
    </i>
    <i>
      <x v="100"/>
      <x v="20"/>
    </i>
    <i>
      <x v="98"/>
      <x v="16"/>
    </i>
    <i>
      <x v="102"/>
      <x v="10"/>
    </i>
    <i>
      <x v="103"/>
      <x v="11"/>
    </i>
    <i>
      <x v="112"/>
      <x v="18"/>
    </i>
    <i>
      <x v="114"/>
      <x v="32"/>
    </i>
    <i>
      <x v="101"/>
      <x v="18"/>
    </i>
    <i>
      <x v="44"/>
      <x v="8"/>
    </i>
    <i>
      <x v="27"/>
      <x v="18"/>
    </i>
    <i>
      <x v="116"/>
      <x v="30"/>
    </i>
    <i>
      <x v="82"/>
      <x v="24"/>
    </i>
    <i>
      <x v="77"/>
      <x v="7"/>
    </i>
    <i>
      <x v="81"/>
      <x v="30"/>
    </i>
    <i>
      <x v="83"/>
      <x v="27"/>
    </i>
    <i>
      <x v="78"/>
      <x v="32"/>
    </i>
    <i>
      <x v="80"/>
      <x v="30"/>
    </i>
  </rowItems>
  <colItems count="1">
    <i/>
  </colItems>
  <dataFields count="1">
    <dataField name="Plätze" fld="32" baseField="1" baseItem="0"/>
  </dataFields>
  <formats count="358">
    <format dxfId="1146">
      <pivotArea dataOnly="0" labelOnly="1" outline="0" fieldPosition="0">
        <references count="1">
          <reference field="1" count="0"/>
        </references>
      </pivotArea>
    </format>
    <format dxfId="1145">
      <pivotArea type="all" dataOnly="0" outline="0" fieldPosition="0"/>
    </format>
    <format dxfId="1144">
      <pivotArea outline="0" collapsedLevelsAreSubtotals="1" fieldPosition="0"/>
    </format>
    <format dxfId="1143">
      <pivotArea field="1" type="button" dataOnly="0" labelOnly="1" outline="0" axis="axisRow" fieldPosition="0"/>
    </format>
    <format dxfId="1142">
      <pivotArea field="8" type="button" dataOnly="0" labelOnly="1" outline="0" axis="axisRow" fieldPosition="1"/>
    </format>
    <format dxfId="1141">
      <pivotArea dataOnly="0" labelOnly="1" outline="0" axis="axisValues" fieldPosition="0"/>
    </format>
    <format dxfId="1140">
      <pivotArea dataOnly="0" labelOnly="1" outline="0" fieldPosition="0">
        <references count="1">
          <reference field="1" count="50">
            <x v="2"/>
            <x v="4"/>
            <x v="5"/>
            <x v="6"/>
            <x v="7"/>
            <x v="8"/>
            <x v="9"/>
            <x v="10"/>
            <x v="12"/>
            <x v="13"/>
            <x v="16"/>
            <x v="17"/>
            <x v="18"/>
            <x v="19"/>
            <x v="21"/>
            <x v="26"/>
            <x v="29"/>
            <x v="33"/>
            <x v="34"/>
            <x v="36"/>
            <x v="37"/>
            <x v="38"/>
            <x v="39"/>
            <x v="41"/>
            <x v="42"/>
            <x v="43"/>
            <x v="51"/>
            <x v="56"/>
            <x v="59"/>
            <x v="60"/>
            <x v="61"/>
            <x v="64"/>
            <x v="65"/>
            <x v="66"/>
            <x v="67"/>
            <x v="68"/>
            <x v="69"/>
            <x v="70"/>
            <x v="74"/>
            <x v="75"/>
            <x v="79"/>
            <x v="84"/>
            <x v="85"/>
            <x v="86"/>
            <x v="87"/>
            <x v="88"/>
            <x v="89"/>
            <x v="91"/>
            <x v="105"/>
            <x v="108"/>
          </reference>
        </references>
      </pivotArea>
    </format>
    <format dxfId="1139">
      <pivotArea dataOnly="0" labelOnly="1" outline="0" fieldPosition="0">
        <references count="1">
          <reference field="1" count="50">
            <x v="0"/>
            <x v="3"/>
            <x v="11"/>
            <x v="15"/>
            <x v="20"/>
            <x v="22"/>
            <x v="23"/>
            <x v="28"/>
            <x v="30"/>
            <x v="31"/>
            <x v="32"/>
            <x v="35"/>
            <x v="40"/>
            <x v="44"/>
            <x v="45"/>
            <x v="47"/>
            <x v="48"/>
            <x v="49"/>
            <x v="50"/>
            <x v="52"/>
            <x v="53"/>
            <x v="54"/>
            <x v="55"/>
            <x v="57"/>
            <x v="58"/>
            <x v="62"/>
            <x v="63"/>
            <x v="71"/>
            <x v="72"/>
            <x v="73"/>
            <x v="76"/>
            <x v="92"/>
            <x v="93"/>
            <x v="94"/>
            <x v="97"/>
            <x v="98"/>
            <x v="99"/>
            <x v="100"/>
            <x v="101"/>
            <x v="102"/>
            <x v="103"/>
            <x v="104"/>
            <x v="106"/>
            <x v="107"/>
            <x v="109"/>
            <x v="110"/>
            <x v="111"/>
            <x v="112"/>
            <x v="114"/>
            <x v="115"/>
          </reference>
        </references>
      </pivotArea>
    </format>
    <format dxfId="1138">
      <pivotArea dataOnly="0" labelOnly="1" outline="0" fieldPosition="0">
        <references count="1">
          <reference field="1" count="9">
            <x v="27"/>
            <x v="77"/>
            <x v="78"/>
            <x v="80"/>
            <x v="81"/>
            <x v="82"/>
            <x v="83"/>
            <x v="90"/>
            <x v="116"/>
          </reference>
        </references>
      </pivotArea>
    </format>
    <format dxfId="1137">
      <pivotArea dataOnly="0" labelOnly="1" outline="0" fieldPosition="0">
        <references count="2">
          <reference field="1" count="1" selected="0">
            <x v="2"/>
          </reference>
          <reference field="8" count="1">
            <x v="30"/>
          </reference>
        </references>
      </pivotArea>
    </format>
    <format dxfId="1136">
      <pivotArea dataOnly="0" labelOnly="1" outline="0" fieldPosition="0">
        <references count="2">
          <reference field="1" count="1" selected="0">
            <x v="39"/>
          </reference>
          <reference field="8" count="1">
            <x v="2"/>
          </reference>
        </references>
      </pivotArea>
    </format>
    <format dxfId="1135">
      <pivotArea dataOnly="0" labelOnly="1" outline="0" fieldPosition="0">
        <references count="2">
          <reference field="1" count="1" selected="0">
            <x v="89"/>
          </reference>
          <reference field="8" count="1">
            <x v="29"/>
          </reference>
        </references>
      </pivotArea>
    </format>
    <format dxfId="1134">
      <pivotArea dataOnly="0" labelOnly="1" outline="0" fieldPosition="0">
        <references count="2">
          <reference field="1" count="1" selected="0">
            <x v="6"/>
          </reference>
          <reference field="8" count="1">
            <x v="19"/>
          </reference>
        </references>
      </pivotArea>
    </format>
    <format dxfId="1133">
      <pivotArea dataOnly="0" labelOnly="1" outline="0" fieldPosition="0">
        <references count="2">
          <reference field="1" count="1" selected="0">
            <x v="91"/>
          </reference>
          <reference field="8" count="1">
            <x v="18"/>
          </reference>
        </references>
      </pivotArea>
    </format>
    <format dxfId="1132">
      <pivotArea dataOnly="0" labelOnly="1" outline="0" fieldPosition="0">
        <references count="2">
          <reference field="1" count="1" selected="0">
            <x v="75"/>
          </reference>
          <reference field="8" count="1">
            <x v="27"/>
          </reference>
        </references>
      </pivotArea>
    </format>
    <format dxfId="1131">
      <pivotArea dataOnly="0" labelOnly="1" outline="0" fieldPosition="0">
        <references count="2">
          <reference field="1" count="1" selected="0">
            <x v="34"/>
          </reference>
          <reference field="8" count="1">
            <x v="12"/>
          </reference>
        </references>
      </pivotArea>
    </format>
    <format dxfId="1130">
      <pivotArea dataOnly="0" labelOnly="1" outline="0" fieldPosition="0">
        <references count="2">
          <reference field="1" count="1" selected="0">
            <x v="19"/>
          </reference>
          <reference field="8" count="1">
            <x v="32"/>
          </reference>
        </references>
      </pivotArea>
    </format>
    <format dxfId="1129">
      <pivotArea dataOnly="0" labelOnly="1" outline="0" fieldPosition="0">
        <references count="2">
          <reference field="1" count="1" selected="0">
            <x v="4"/>
          </reference>
          <reference field="8" count="1">
            <x v="19"/>
          </reference>
        </references>
      </pivotArea>
    </format>
    <format dxfId="1128">
      <pivotArea dataOnly="0" labelOnly="1" outline="0" fieldPosition="0">
        <references count="2">
          <reference field="1" count="1" selected="0">
            <x v="7"/>
          </reference>
          <reference field="8" count="1">
            <x v="19"/>
          </reference>
        </references>
      </pivotArea>
    </format>
    <format dxfId="1127">
      <pivotArea dataOnly="0" labelOnly="1" outline="0" fieldPosition="0">
        <references count="2">
          <reference field="1" count="1" selected="0">
            <x v="88"/>
          </reference>
          <reference field="8" count="1">
            <x v="11"/>
          </reference>
        </references>
      </pivotArea>
    </format>
    <format dxfId="1126">
      <pivotArea dataOnly="0" labelOnly="1" outline="0" fieldPosition="0">
        <references count="2">
          <reference field="1" count="1" selected="0">
            <x v="87"/>
          </reference>
          <reference field="8" count="1">
            <x v="20"/>
          </reference>
        </references>
      </pivotArea>
    </format>
    <format dxfId="1125">
      <pivotArea dataOnly="0" labelOnly="1" outline="0" fieldPosition="0">
        <references count="2">
          <reference field="1" count="1" selected="0">
            <x v="59"/>
          </reference>
          <reference field="8" count="1">
            <x v="19"/>
          </reference>
        </references>
      </pivotArea>
    </format>
    <format dxfId="1124">
      <pivotArea dataOnly="0" labelOnly="1" outline="0" fieldPosition="0">
        <references count="2">
          <reference field="1" count="1" selected="0">
            <x v="41"/>
          </reference>
          <reference field="8" count="1">
            <x v="16"/>
          </reference>
        </references>
      </pivotArea>
    </format>
    <format dxfId="1123">
      <pivotArea dataOnly="0" labelOnly="1" outline="0" fieldPosition="0">
        <references count="2">
          <reference field="1" count="1" selected="0">
            <x v="17"/>
          </reference>
          <reference field="8" count="1">
            <x v="30"/>
          </reference>
        </references>
      </pivotArea>
    </format>
    <format dxfId="1122">
      <pivotArea dataOnly="0" labelOnly="1" outline="0" fieldPosition="0">
        <references count="2">
          <reference field="1" count="1" selected="0">
            <x v="43"/>
          </reference>
          <reference field="8" count="1">
            <x v="19"/>
          </reference>
        </references>
      </pivotArea>
    </format>
    <format dxfId="1121">
      <pivotArea dataOnly="0" labelOnly="1" outline="0" fieldPosition="0">
        <references count="2">
          <reference field="1" count="1" selected="0">
            <x v="13"/>
          </reference>
          <reference field="8" count="1">
            <x v="23"/>
          </reference>
        </references>
      </pivotArea>
    </format>
    <format dxfId="1120">
      <pivotArea dataOnly="0" labelOnly="1" outline="0" fieldPosition="0">
        <references count="2">
          <reference field="1" count="1" selected="0">
            <x v="61"/>
          </reference>
          <reference field="8" count="1">
            <x v="17"/>
          </reference>
        </references>
      </pivotArea>
    </format>
    <format dxfId="1119">
      <pivotArea dataOnly="0" labelOnly="1" outline="0" fieldPosition="0">
        <references count="2">
          <reference field="1" count="1" selected="0">
            <x v="85"/>
          </reference>
          <reference field="8" count="1">
            <x v="19"/>
          </reference>
        </references>
      </pivotArea>
    </format>
    <format dxfId="1118">
      <pivotArea dataOnly="0" labelOnly="1" outline="0" fieldPosition="0">
        <references count="2">
          <reference field="1" count="1" selected="0">
            <x v="67"/>
          </reference>
          <reference field="8" count="1">
            <x v="14"/>
          </reference>
        </references>
      </pivotArea>
    </format>
    <format dxfId="1117">
      <pivotArea dataOnly="0" labelOnly="1" outline="0" fieldPosition="0">
        <references count="2">
          <reference field="1" count="1" selected="0">
            <x v="74"/>
          </reference>
          <reference field="8" count="1">
            <x v="20"/>
          </reference>
        </references>
      </pivotArea>
    </format>
    <format dxfId="1116">
      <pivotArea dataOnly="0" labelOnly="1" outline="0" fieldPosition="0">
        <references count="2">
          <reference field="1" count="1" selected="0">
            <x v="33"/>
          </reference>
          <reference field="8" count="1">
            <x v="30"/>
          </reference>
        </references>
      </pivotArea>
    </format>
    <format dxfId="1115">
      <pivotArea dataOnly="0" labelOnly="1" outline="0" fieldPosition="0">
        <references count="2">
          <reference field="1" count="1" selected="0">
            <x v="86"/>
          </reference>
          <reference field="8" count="1">
            <x v="1"/>
          </reference>
        </references>
      </pivotArea>
    </format>
    <format dxfId="1114">
      <pivotArea dataOnly="0" labelOnly="1" outline="0" fieldPosition="0">
        <references count="2">
          <reference field="1" count="1" selected="0">
            <x v="38"/>
          </reference>
          <reference field="8" count="1">
            <x v="0"/>
          </reference>
        </references>
      </pivotArea>
    </format>
    <format dxfId="1113">
      <pivotArea dataOnly="0" labelOnly="1" outline="0" fieldPosition="0">
        <references count="2">
          <reference field="1" count="1" selected="0">
            <x v="105"/>
          </reference>
          <reference field="8" count="1">
            <x v="30"/>
          </reference>
        </references>
      </pivotArea>
    </format>
    <format dxfId="1112">
      <pivotArea dataOnly="0" labelOnly="1" outline="0" fieldPosition="0">
        <references count="2">
          <reference field="1" count="1" selected="0">
            <x v="21"/>
          </reference>
          <reference field="8" count="1">
            <x v="26"/>
          </reference>
        </references>
      </pivotArea>
    </format>
    <format dxfId="1111">
      <pivotArea dataOnly="0" labelOnly="1" outline="0" fieldPosition="0">
        <references count="2">
          <reference field="1" count="1" selected="0">
            <x v="84"/>
          </reference>
          <reference field="8" count="1">
            <x v="17"/>
          </reference>
        </references>
      </pivotArea>
    </format>
    <format dxfId="1110">
      <pivotArea dataOnly="0" labelOnly="1" outline="0" fieldPosition="0">
        <references count="2">
          <reference field="1" count="1" selected="0">
            <x v="36"/>
          </reference>
          <reference field="8" count="1">
            <x v="19"/>
          </reference>
        </references>
      </pivotArea>
    </format>
    <format dxfId="1109">
      <pivotArea dataOnly="0" labelOnly="1" outline="0" fieldPosition="0">
        <references count="2">
          <reference field="1" count="1" selected="0">
            <x v="64"/>
          </reference>
          <reference field="8" count="1">
            <x v="4"/>
          </reference>
        </references>
      </pivotArea>
    </format>
    <format dxfId="1108">
      <pivotArea dataOnly="0" labelOnly="1" outline="0" fieldPosition="0">
        <references count="2">
          <reference field="1" count="1" selected="0">
            <x v="79"/>
          </reference>
          <reference field="8" count="1">
            <x v="19"/>
          </reference>
        </references>
      </pivotArea>
    </format>
    <format dxfId="1107">
      <pivotArea dataOnly="0" labelOnly="1" outline="0" fieldPosition="0">
        <references count="2">
          <reference field="1" count="1" selected="0">
            <x v="68"/>
          </reference>
          <reference field="8" count="1">
            <x v="3"/>
          </reference>
        </references>
      </pivotArea>
    </format>
    <format dxfId="1106">
      <pivotArea dataOnly="0" labelOnly="1" outline="0" fieldPosition="0">
        <references count="2">
          <reference field="1" count="1" selected="0">
            <x v="70"/>
          </reference>
          <reference field="8" count="1">
            <x v="6"/>
          </reference>
        </references>
      </pivotArea>
    </format>
    <format dxfId="1105">
      <pivotArea dataOnly="0" labelOnly="1" outline="0" fieldPosition="0">
        <references count="2">
          <reference field="1" count="1" selected="0">
            <x v="108"/>
          </reference>
          <reference field="8" count="1">
            <x v="18"/>
          </reference>
        </references>
      </pivotArea>
    </format>
    <format dxfId="1104">
      <pivotArea dataOnly="0" labelOnly="1" outline="0" fieldPosition="0">
        <references count="2">
          <reference field="1" count="1" selected="0">
            <x v="5"/>
          </reference>
          <reference field="8" count="1">
            <x v="17"/>
          </reference>
        </references>
      </pivotArea>
    </format>
    <format dxfId="1103">
      <pivotArea dataOnly="0" labelOnly="1" outline="0" fieldPosition="0">
        <references count="2">
          <reference field="1" count="1" selected="0">
            <x v="29"/>
          </reference>
          <reference field="8" count="1">
            <x v="17"/>
          </reference>
        </references>
      </pivotArea>
    </format>
    <format dxfId="1102">
      <pivotArea dataOnly="0" labelOnly="1" outline="0" fieldPosition="0">
        <references count="2">
          <reference field="1" count="1" selected="0">
            <x v="51"/>
          </reference>
          <reference field="8" count="1">
            <x v="24"/>
          </reference>
        </references>
      </pivotArea>
    </format>
    <format dxfId="1101">
      <pivotArea dataOnly="0" labelOnly="1" outline="0" fieldPosition="0">
        <references count="2">
          <reference field="1" count="1" selected="0">
            <x v="12"/>
          </reference>
          <reference field="8" count="1">
            <x v="24"/>
          </reference>
        </references>
      </pivotArea>
    </format>
    <format dxfId="1100">
      <pivotArea dataOnly="0" labelOnly="1" outline="0" fieldPosition="0">
        <references count="2">
          <reference field="1" count="1" selected="0">
            <x v="56"/>
          </reference>
          <reference field="8" count="1">
            <x v="15"/>
          </reference>
        </references>
      </pivotArea>
    </format>
    <format dxfId="1099">
      <pivotArea dataOnly="0" labelOnly="1" outline="0" fieldPosition="0">
        <references count="2">
          <reference field="1" count="1" selected="0">
            <x v="37"/>
          </reference>
          <reference field="8" count="1">
            <x v="24"/>
          </reference>
        </references>
      </pivotArea>
    </format>
    <format dxfId="1098">
      <pivotArea dataOnly="0" labelOnly="1" outline="0" fieldPosition="0">
        <references count="2">
          <reference field="1" count="1" selected="0">
            <x v="10"/>
          </reference>
          <reference field="8" count="1">
            <x v="18"/>
          </reference>
        </references>
      </pivotArea>
    </format>
    <format dxfId="1097">
      <pivotArea dataOnly="0" labelOnly="1" outline="0" fieldPosition="0">
        <references count="2">
          <reference field="1" count="1" selected="0">
            <x v="42"/>
          </reference>
          <reference field="8" count="1">
            <x v="30"/>
          </reference>
        </references>
      </pivotArea>
    </format>
    <format dxfId="1096">
      <pivotArea dataOnly="0" labelOnly="1" outline="0" fieldPosition="0">
        <references count="2">
          <reference field="1" count="1" selected="0">
            <x v="16"/>
          </reference>
          <reference field="8" count="1">
            <x v="17"/>
          </reference>
        </references>
      </pivotArea>
    </format>
    <format dxfId="1095">
      <pivotArea dataOnly="0" labelOnly="1" outline="0" fieldPosition="0">
        <references count="2">
          <reference field="1" count="1" selected="0">
            <x v="8"/>
          </reference>
          <reference field="8" count="1">
            <x v="22"/>
          </reference>
        </references>
      </pivotArea>
    </format>
    <format dxfId="1094">
      <pivotArea dataOnly="0" labelOnly="1" outline="0" fieldPosition="0">
        <references count="2">
          <reference field="1" count="1" selected="0">
            <x v="9"/>
          </reference>
          <reference field="8" count="1">
            <x v="30"/>
          </reference>
        </references>
      </pivotArea>
    </format>
    <format dxfId="1093">
      <pivotArea dataOnly="0" labelOnly="1" outline="0" fieldPosition="0">
        <references count="2">
          <reference field="1" count="1" selected="0">
            <x v="18"/>
          </reference>
          <reference field="8" count="1">
            <x v="30"/>
          </reference>
        </references>
      </pivotArea>
    </format>
    <format dxfId="1092">
      <pivotArea dataOnly="0" labelOnly="1" outline="0" fieldPosition="0">
        <references count="2">
          <reference field="1" count="1" selected="0">
            <x v="60"/>
          </reference>
          <reference field="8" count="1">
            <x v="5"/>
          </reference>
        </references>
      </pivotArea>
    </format>
    <format dxfId="1091">
      <pivotArea dataOnly="0" labelOnly="1" outline="0" fieldPosition="0">
        <references count="2">
          <reference field="1" count="1" selected="0">
            <x v="66"/>
          </reference>
          <reference field="8" count="1">
            <x v="9"/>
          </reference>
        </references>
      </pivotArea>
    </format>
    <format dxfId="1090">
      <pivotArea dataOnly="0" labelOnly="1" outline="0" fieldPosition="0">
        <references count="2">
          <reference field="1" count="1" selected="0">
            <x v="69"/>
          </reference>
          <reference field="8" count="1">
            <x v="30"/>
          </reference>
        </references>
      </pivotArea>
    </format>
    <format dxfId="1089">
      <pivotArea dataOnly="0" labelOnly="1" outline="0" fieldPosition="0">
        <references count="2">
          <reference field="1" count="1" selected="0">
            <x v="26"/>
          </reference>
          <reference field="8" count="1">
            <x v="17"/>
          </reference>
        </references>
      </pivotArea>
    </format>
    <format dxfId="1088">
      <pivotArea dataOnly="0" labelOnly="1" outline="0" fieldPosition="0">
        <references count="2">
          <reference field="1" count="1" selected="0">
            <x v="65"/>
          </reference>
          <reference field="8" count="1">
            <x v="25"/>
          </reference>
        </references>
      </pivotArea>
    </format>
    <format dxfId="1087">
      <pivotArea dataOnly="0" labelOnly="1" outline="0" fieldPosition="0">
        <references count="2">
          <reference field="1" count="1" selected="0">
            <x v="32"/>
          </reference>
          <reference field="8" count="1">
            <x v="0"/>
          </reference>
        </references>
      </pivotArea>
    </format>
    <format dxfId="1086">
      <pivotArea dataOnly="0" labelOnly="1" outline="0" fieldPosition="0">
        <references count="2">
          <reference field="1" count="1" selected="0">
            <x v="107"/>
          </reference>
          <reference field="8" count="1">
            <x v="30"/>
          </reference>
        </references>
      </pivotArea>
    </format>
    <format dxfId="1085">
      <pivotArea dataOnly="0" labelOnly="1" outline="0" fieldPosition="0">
        <references count="2">
          <reference field="1" count="1" selected="0">
            <x v="106"/>
          </reference>
          <reference field="8" count="1">
            <x v="30"/>
          </reference>
        </references>
      </pivotArea>
    </format>
    <format dxfId="1084">
      <pivotArea dataOnly="0" labelOnly="1" outline="0" fieldPosition="0">
        <references count="2">
          <reference field="1" count="1" selected="0">
            <x v="11"/>
          </reference>
          <reference field="8" count="1">
            <x v="10"/>
          </reference>
        </references>
      </pivotArea>
    </format>
    <format dxfId="1083">
      <pivotArea dataOnly="0" labelOnly="1" outline="0" fieldPosition="0">
        <references count="2">
          <reference field="1" count="1" selected="0">
            <x v="31"/>
          </reference>
          <reference field="8" count="1">
            <x v="18"/>
          </reference>
        </references>
      </pivotArea>
    </format>
    <format dxfId="1082">
      <pivotArea dataOnly="0" labelOnly="1" outline="0" fieldPosition="0">
        <references count="2">
          <reference field="1" count="1" selected="0">
            <x v="58"/>
          </reference>
          <reference field="8" count="1">
            <x v="24"/>
          </reference>
        </references>
      </pivotArea>
    </format>
    <format dxfId="1081">
      <pivotArea dataOnly="0" labelOnly="1" outline="0" fieldPosition="0">
        <references count="2">
          <reference field="1" count="1" selected="0">
            <x v="15"/>
          </reference>
          <reference field="8" count="1">
            <x v="19"/>
          </reference>
        </references>
      </pivotArea>
    </format>
    <format dxfId="1080">
      <pivotArea dataOnly="0" labelOnly="1" outline="0" fieldPosition="0">
        <references count="2">
          <reference field="1" count="1" selected="0">
            <x v="20"/>
          </reference>
          <reference field="8" count="1">
            <x v="28"/>
          </reference>
        </references>
      </pivotArea>
    </format>
    <format dxfId="1079">
      <pivotArea dataOnly="0" labelOnly="1" outline="0" fieldPosition="0">
        <references count="2">
          <reference field="1" count="1" selected="0">
            <x v="109"/>
          </reference>
          <reference field="8" count="1">
            <x v="8"/>
          </reference>
        </references>
      </pivotArea>
    </format>
    <format dxfId="1078">
      <pivotArea dataOnly="0" labelOnly="1" outline="0" fieldPosition="0">
        <references count="2">
          <reference field="1" count="1" selected="0">
            <x v="55"/>
          </reference>
          <reference field="8" count="1">
            <x v="24"/>
          </reference>
        </references>
      </pivotArea>
    </format>
    <format dxfId="1077">
      <pivotArea dataOnly="0" labelOnly="1" outline="0" fieldPosition="0">
        <references count="2">
          <reference field="1" count="1" selected="0">
            <x v="71"/>
          </reference>
          <reference field="8" count="1">
            <x v="17"/>
          </reference>
        </references>
      </pivotArea>
    </format>
    <format dxfId="1076">
      <pivotArea dataOnly="0" labelOnly="1" outline="0" fieldPosition="0">
        <references count="2">
          <reference field="1" count="1" selected="0">
            <x v="63"/>
          </reference>
          <reference field="8" count="1">
            <x v="13"/>
          </reference>
        </references>
      </pivotArea>
    </format>
    <format dxfId="1075">
      <pivotArea dataOnly="0" labelOnly="1" outline="0" fieldPosition="0">
        <references count="2">
          <reference field="1" count="1" selected="0">
            <x v="28"/>
          </reference>
          <reference field="8" count="1">
            <x v="19"/>
          </reference>
        </references>
      </pivotArea>
    </format>
    <format dxfId="1074">
      <pivotArea dataOnly="0" labelOnly="1" outline="0" fieldPosition="0">
        <references count="2">
          <reference field="1" count="1" selected="0">
            <x v="62"/>
          </reference>
          <reference field="8" count="1">
            <x v="24"/>
          </reference>
        </references>
      </pivotArea>
    </format>
    <format dxfId="1073">
      <pivotArea dataOnly="0" labelOnly="1" outline="0" fieldPosition="0">
        <references count="2">
          <reference field="1" count="1" selected="0">
            <x v="54"/>
          </reference>
          <reference field="8" count="1">
            <x v="24"/>
          </reference>
        </references>
      </pivotArea>
    </format>
    <format dxfId="1072">
      <pivotArea dataOnly="0" labelOnly="1" outline="0" fieldPosition="0">
        <references count="2">
          <reference field="1" count="1" selected="0">
            <x v="110"/>
          </reference>
          <reference field="8" count="1">
            <x v="3"/>
          </reference>
        </references>
      </pivotArea>
    </format>
    <format dxfId="1071">
      <pivotArea dataOnly="0" labelOnly="1" outline="0" fieldPosition="0">
        <references count="2">
          <reference field="1" count="1" selected="0">
            <x v="22"/>
          </reference>
          <reference field="8" count="1">
            <x v="33"/>
          </reference>
        </references>
      </pivotArea>
    </format>
    <format dxfId="1070">
      <pivotArea dataOnly="0" labelOnly="1" outline="0" fieldPosition="0">
        <references count="2">
          <reference field="1" count="1" selected="0">
            <x v="40"/>
          </reference>
          <reference field="8" count="1">
            <x v="16"/>
          </reference>
        </references>
      </pivotArea>
    </format>
    <format dxfId="1069">
      <pivotArea dataOnly="0" labelOnly="1" outline="0" fieldPosition="0">
        <references count="2">
          <reference field="1" count="1" selected="0">
            <x v="53"/>
          </reference>
          <reference field="8" count="1">
            <x v="24"/>
          </reference>
        </references>
      </pivotArea>
    </format>
    <format dxfId="1068">
      <pivotArea dataOnly="0" labelOnly="1" outline="0" fieldPosition="0">
        <references count="2">
          <reference field="1" count="1" selected="0">
            <x v="47"/>
          </reference>
          <reference field="8" count="1">
            <x v="19"/>
          </reference>
        </references>
      </pivotArea>
    </format>
    <format dxfId="1067">
      <pivotArea dataOnly="0" labelOnly="1" outline="0" fieldPosition="0">
        <references count="2">
          <reference field="1" count="1" selected="0">
            <x v="115"/>
          </reference>
          <reference field="8" count="1">
            <x v="30"/>
          </reference>
        </references>
      </pivotArea>
    </format>
    <format dxfId="1066">
      <pivotArea dataOnly="0" labelOnly="1" outline="0" fieldPosition="0">
        <references count="2">
          <reference field="1" count="1" selected="0">
            <x v="73"/>
          </reference>
          <reference field="8" count="1">
            <x v="18"/>
          </reference>
        </references>
      </pivotArea>
    </format>
    <format dxfId="1065">
      <pivotArea dataOnly="0" labelOnly="1" outline="0" fieldPosition="0">
        <references count="2">
          <reference field="1" count="1" selected="0">
            <x v="52"/>
          </reference>
          <reference field="8" count="1">
            <x v="10"/>
          </reference>
        </references>
      </pivotArea>
    </format>
    <format dxfId="1064">
      <pivotArea dataOnly="0" labelOnly="1" outline="0" fieldPosition="0">
        <references count="2">
          <reference field="1" count="1" selected="0">
            <x v="30"/>
          </reference>
          <reference field="8" count="1">
            <x v="10"/>
          </reference>
        </references>
      </pivotArea>
    </format>
    <format dxfId="1063">
      <pivotArea dataOnly="0" labelOnly="1" outline="0" fieldPosition="0">
        <references count="2">
          <reference field="1" count="1" selected="0">
            <x v="3"/>
          </reference>
          <reference field="8" count="1">
            <x v="22"/>
          </reference>
        </references>
      </pivotArea>
    </format>
    <format dxfId="1062">
      <pivotArea dataOnly="0" labelOnly="1" outline="0" fieldPosition="0">
        <references count="2">
          <reference field="1" count="1" selected="0">
            <x v="72"/>
          </reference>
          <reference field="8" count="1">
            <x v="30"/>
          </reference>
        </references>
      </pivotArea>
    </format>
    <format dxfId="1061">
      <pivotArea dataOnly="0" labelOnly="1" outline="0" fieldPosition="0">
        <references count="2">
          <reference field="1" count="1" selected="0">
            <x v="94"/>
          </reference>
          <reference field="8" count="1">
            <x v="30"/>
          </reference>
        </references>
      </pivotArea>
    </format>
    <format dxfId="1060">
      <pivotArea dataOnly="0" labelOnly="1" outline="0" fieldPosition="0">
        <references count="2">
          <reference field="1" count="1" selected="0">
            <x v="45"/>
          </reference>
          <reference field="8" count="1">
            <x v="18"/>
          </reference>
        </references>
      </pivotArea>
    </format>
    <format dxfId="1059">
      <pivotArea dataOnly="0" labelOnly="1" outline="0" fieldPosition="0">
        <references count="2">
          <reference field="1" count="1" selected="0">
            <x v="92"/>
          </reference>
          <reference field="8" count="1">
            <x v="3"/>
          </reference>
        </references>
      </pivotArea>
    </format>
    <format dxfId="1058">
      <pivotArea dataOnly="0" labelOnly="1" outline="0" fieldPosition="0">
        <references count="2">
          <reference field="1" count="1" selected="0">
            <x v="50"/>
          </reference>
          <reference field="8" count="1">
            <x v="7"/>
          </reference>
        </references>
      </pivotArea>
    </format>
    <format dxfId="1057">
      <pivotArea dataOnly="0" labelOnly="1" outline="0" fieldPosition="0">
        <references count="2">
          <reference field="1" count="1" selected="0">
            <x v="35"/>
          </reference>
          <reference field="8" count="1">
            <x v="30"/>
          </reference>
        </references>
      </pivotArea>
    </format>
    <format dxfId="1056">
      <pivotArea dataOnly="0" labelOnly="1" outline="0" fieldPosition="0">
        <references count="2">
          <reference field="1" count="1" selected="0">
            <x v="76"/>
          </reference>
          <reference field="8" count="1">
            <x v="22"/>
          </reference>
        </references>
      </pivotArea>
    </format>
    <format dxfId="1055">
      <pivotArea dataOnly="0" labelOnly="1" outline="0" fieldPosition="0">
        <references count="2">
          <reference field="1" count="1" selected="0">
            <x v="49"/>
          </reference>
          <reference field="8" count="1">
            <x v="31"/>
          </reference>
        </references>
      </pivotArea>
    </format>
    <format dxfId="1054">
      <pivotArea dataOnly="0" labelOnly="1" outline="0" fieldPosition="0">
        <references count="2">
          <reference field="1" count="1" selected="0">
            <x v="93"/>
          </reference>
          <reference field="8" count="1">
            <x v="19"/>
          </reference>
        </references>
      </pivotArea>
    </format>
    <format dxfId="1053">
      <pivotArea dataOnly="0" labelOnly="1" outline="0" fieldPosition="0">
        <references count="2">
          <reference field="1" count="1" selected="0">
            <x v="57"/>
          </reference>
          <reference field="8" count="1">
            <x v="21"/>
          </reference>
        </references>
      </pivotArea>
    </format>
    <format dxfId="1052">
      <pivotArea dataOnly="0" labelOnly="1" outline="0" fieldPosition="0">
        <references count="2">
          <reference field="1" count="1" selected="0">
            <x v="97"/>
          </reference>
          <reference field="8" count="1">
            <x v="17"/>
          </reference>
        </references>
      </pivotArea>
    </format>
    <format dxfId="1051">
      <pivotArea dataOnly="0" labelOnly="1" outline="0" fieldPosition="0">
        <references count="2">
          <reference field="1" count="1" selected="0">
            <x v="48"/>
          </reference>
          <reference field="8" count="1">
            <x v="18"/>
          </reference>
        </references>
      </pivotArea>
    </format>
    <format dxfId="1050">
      <pivotArea dataOnly="0" labelOnly="1" outline="0" fieldPosition="0">
        <references count="2">
          <reference field="1" count="1" selected="0">
            <x v="111"/>
          </reference>
          <reference field="8" count="1">
            <x v="31"/>
          </reference>
        </references>
      </pivotArea>
    </format>
    <format dxfId="1049">
      <pivotArea dataOnly="0" labelOnly="1" outline="0" fieldPosition="0">
        <references count="2">
          <reference field="1" count="1" selected="0">
            <x v="23"/>
          </reference>
          <reference field="8" count="1">
            <x v="30"/>
          </reference>
        </references>
      </pivotArea>
    </format>
    <format dxfId="1048">
      <pivotArea dataOnly="0" labelOnly="1" outline="0" fieldPosition="0">
        <references count="2">
          <reference field="1" count="1" selected="0">
            <x v="0"/>
          </reference>
          <reference field="8" count="1">
            <x v="19"/>
          </reference>
        </references>
      </pivotArea>
    </format>
    <format dxfId="1047">
      <pivotArea dataOnly="0" labelOnly="1" outline="0" fieldPosition="0">
        <references count="2">
          <reference field="1" count="1" selected="0">
            <x v="104"/>
          </reference>
          <reference field="8" count="1">
            <x v="30"/>
          </reference>
        </references>
      </pivotArea>
    </format>
    <format dxfId="1046">
      <pivotArea dataOnly="0" labelOnly="1" outline="0" fieldPosition="0">
        <references count="2">
          <reference field="1" count="1" selected="0">
            <x v="98"/>
          </reference>
          <reference field="8" count="1">
            <x v="16"/>
          </reference>
        </references>
      </pivotArea>
    </format>
    <format dxfId="1045">
      <pivotArea dataOnly="0" labelOnly="1" outline="0" fieldPosition="0">
        <references count="2">
          <reference field="1" count="1" selected="0">
            <x v="103"/>
          </reference>
          <reference field="8" count="1">
            <x v="11"/>
          </reference>
        </references>
      </pivotArea>
    </format>
    <format dxfId="1044">
      <pivotArea dataOnly="0" labelOnly="1" outline="0" fieldPosition="0">
        <references count="2">
          <reference field="1" count="1" selected="0">
            <x v="100"/>
          </reference>
          <reference field="8" count="1">
            <x v="20"/>
          </reference>
        </references>
      </pivotArea>
    </format>
    <format dxfId="1043">
      <pivotArea dataOnly="0" labelOnly="1" outline="0" fieldPosition="0">
        <references count="2">
          <reference field="1" count="1" selected="0">
            <x v="102"/>
          </reference>
          <reference field="8" count="1">
            <x v="10"/>
          </reference>
        </references>
      </pivotArea>
    </format>
    <format dxfId="1042">
      <pivotArea dataOnly="0" labelOnly="1" outline="0" fieldPosition="0">
        <references count="2">
          <reference field="1" count="1" selected="0">
            <x v="99"/>
          </reference>
          <reference field="8" count="1">
            <x v="14"/>
          </reference>
        </references>
      </pivotArea>
    </format>
    <format dxfId="1041">
      <pivotArea dataOnly="0" labelOnly="1" outline="0" fieldPosition="0">
        <references count="2">
          <reference field="1" count="1" selected="0">
            <x v="112"/>
          </reference>
          <reference field="8" count="1">
            <x v="18"/>
          </reference>
        </references>
      </pivotArea>
    </format>
    <format dxfId="1040">
      <pivotArea dataOnly="0" labelOnly="1" outline="0" fieldPosition="0">
        <references count="2">
          <reference field="1" count="1" selected="0">
            <x v="101"/>
          </reference>
          <reference field="8" count="1">
            <x v="18"/>
          </reference>
        </references>
      </pivotArea>
    </format>
    <format dxfId="1039">
      <pivotArea dataOnly="0" labelOnly="1" outline="0" fieldPosition="0">
        <references count="2">
          <reference field="1" count="1" selected="0">
            <x v="114"/>
          </reference>
          <reference field="8" count="1">
            <x v="32"/>
          </reference>
        </references>
      </pivotArea>
    </format>
    <format dxfId="1038">
      <pivotArea dataOnly="0" labelOnly="1" outline="0" fieldPosition="0">
        <references count="2">
          <reference field="1" count="1" selected="0">
            <x v="44"/>
          </reference>
          <reference field="8" count="1">
            <x v="8"/>
          </reference>
        </references>
      </pivotArea>
    </format>
    <format dxfId="1037">
      <pivotArea dataOnly="0" labelOnly="1" outline="0" fieldPosition="0">
        <references count="2">
          <reference field="1" count="1" selected="0">
            <x v="27"/>
          </reference>
          <reference field="8" count="1">
            <x v="18"/>
          </reference>
        </references>
      </pivotArea>
    </format>
    <format dxfId="1036">
      <pivotArea dataOnly="0" labelOnly="1" outline="0" fieldPosition="0">
        <references count="2">
          <reference field="1" count="1" selected="0">
            <x v="82"/>
          </reference>
          <reference field="8" count="1">
            <x v="24"/>
          </reference>
        </references>
      </pivotArea>
    </format>
    <format dxfId="1035">
      <pivotArea dataOnly="0" labelOnly="1" outline="0" fieldPosition="0">
        <references count="2">
          <reference field="1" count="1" selected="0">
            <x v="81"/>
          </reference>
          <reference field="8" count="1">
            <x v="30"/>
          </reference>
        </references>
      </pivotArea>
    </format>
    <format dxfId="1034">
      <pivotArea dataOnly="0" labelOnly="1" outline="0" fieldPosition="0">
        <references count="2">
          <reference field="1" count="1" selected="0">
            <x v="83"/>
          </reference>
          <reference field="8" count="1">
            <x v="27"/>
          </reference>
        </references>
      </pivotArea>
    </format>
    <format dxfId="1033">
      <pivotArea dataOnly="0" labelOnly="1" outline="0" fieldPosition="0">
        <references count="2">
          <reference field="1" count="1" selected="0">
            <x v="116"/>
          </reference>
          <reference field="8" count="1">
            <x v="30"/>
          </reference>
        </references>
      </pivotArea>
    </format>
    <format dxfId="1032">
      <pivotArea dataOnly="0" labelOnly="1" outline="0" fieldPosition="0">
        <references count="2">
          <reference field="1" count="1" selected="0">
            <x v="77"/>
          </reference>
          <reference field="8" count="1">
            <x v="7"/>
          </reference>
        </references>
      </pivotArea>
    </format>
    <format dxfId="1031">
      <pivotArea dataOnly="0" labelOnly="1" outline="0" fieldPosition="0">
        <references count="2">
          <reference field="1" count="1" selected="0">
            <x v="78"/>
          </reference>
          <reference field="8" count="1">
            <x v="32"/>
          </reference>
        </references>
      </pivotArea>
    </format>
    <format dxfId="1030">
      <pivotArea dataOnly="0" labelOnly="1" outline="0" fieldPosition="0">
        <references count="2">
          <reference field="1" count="1" selected="0">
            <x v="80"/>
          </reference>
          <reference field="8" count="1">
            <x v="30"/>
          </reference>
        </references>
      </pivotArea>
    </format>
    <format dxfId="1029">
      <pivotArea dataOnly="0" labelOnly="1" outline="0" fieldPosition="0">
        <references count="2">
          <reference field="1" count="1" selected="0">
            <x v="90"/>
          </reference>
          <reference field="8" count="1">
            <x v="31"/>
          </reference>
        </references>
      </pivotArea>
    </format>
    <format dxfId="1028">
      <pivotArea dataOnly="0" labelOnly="1" outline="0" axis="axisValues" fieldPosition="0"/>
    </format>
    <format dxfId="1027">
      <pivotArea dataOnly="0" labelOnly="1" outline="0" fieldPosition="0">
        <references count="1">
          <reference field="8" count="0"/>
        </references>
      </pivotArea>
    </format>
    <format dxfId="1026">
      <pivotArea dataOnly="0" labelOnly="1" outline="0" fieldPosition="0">
        <references count="1">
          <reference field="1" count="0"/>
        </references>
      </pivotArea>
    </format>
    <format dxfId="1025">
      <pivotArea type="all" dataOnly="0" outline="0" fieldPosition="0"/>
    </format>
    <format dxfId="1024">
      <pivotArea outline="0" collapsedLevelsAreSubtotals="1" fieldPosition="0"/>
    </format>
    <format dxfId="1023">
      <pivotArea field="1" type="button" dataOnly="0" labelOnly="1" outline="0" axis="axisRow" fieldPosition="0"/>
    </format>
    <format dxfId="1022">
      <pivotArea field="8" type="button" dataOnly="0" labelOnly="1" outline="0" axis="axisRow" fieldPosition="1"/>
    </format>
    <format dxfId="1021">
      <pivotArea dataOnly="0" labelOnly="1" outline="0" axis="axisValues" fieldPosition="0"/>
    </format>
    <format dxfId="1020">
      <pivotArea dataOnly="0" labelOnly="1" outline="0" fieldPosition="0">
        <references count="1">
          <reference field="1" count="50">
            <x v="2"/>
            <x v="4"/>
            <x v="5"/>
            <x v="6"/>
            <x v="7"/>
            <x v="8"/>
            <x v="9"/>
            <x v="10"/>
            <x v="12"/>
            <x v="13"/>
            <x v="16"/>
            <x v="17"/>
            <x v="18"/>
            <x v="19"/>
            <x v="21"/>
            <x v="26"/>
            <x v="29"/>
            <x v="33"/>
            <x v="34"/>
            <x v="36"/>
            <x v="37"/>
            <x v="38"/>
            <x v="39"/>
            <x v="41"/>
            <x v="42"/>
            <x v="43"/>
            <x v="51"/>
            <x v="56"/>
            <x v="59"/>
            <x v="60"/>
            <x v="61"/>
            <x v="64"/>
            <x v="65"/>
            <x v="66"/>
            <x v="67"/>
            <x v="68"/>
            <x v="69"/>
            <x v="70"/>
            <x v="74"/>
            <x v="75"/>
            <x v="79"/>
            <x v="84"/>
            <x v="85"/>
            <x v="86"/>
            <x v="87"/>
            <x v="88"/>
            <x v="89"/>
            <x v="91"/>
            <x v="105"/>
            <x v="108"/>
          </reference>
        </references>
      </pivotArea>
    </format>
    <format dxfId="1019">
      <pivotArea dataOnly="0" labelOnly="1" outline="0" fieldPosition="0">
        <references count="1">
          <reference field="1" count="50">
            <x v="0"/>
            <x v="3"/>
            <x v="11"/>
            <x v="15"/>
            <x v="20"/>
            <x v="22"/>
            <x v="23"/>
            <x v="28"/>
            <x v="30"/>
            <x v="31"/>
            <x v="32"/>
            <x v="35"/>
            <x v="40"/>
            <x v="44"/>
            <x v="45"/>
            <x v="47"/>
            <x v="48"/>
            <x v="49"/>
            <x v="50"/>
            <x v="52"/>
            <x v="53"/>
            <x v="54"/>
            <x v="55"/>
            <x v="57"/>
            <x v="58"/>
            <x v="62"/>
            <x v="63"/>
            <x v="71"/>
            <x v="72"/>
            <x v="73"/>
            <x v="76"/>
            <x v="92"/>
            <x v="93"/>
            <x v="94"/>
            <x v="97"/>
            <x v="98"/>
            <x v="99"/>
            <x v="100"/>
            <x v="101"/>
            <x v="102"/>
            <x v="103"/>
            <x v="104"/>
            <x v="106"/>
            <x v="107"/>
            <x v="109"/>
            <x v="110"/>
            <x v="111"/>
            <x v="112"/>
            <x v="114"/>
            <x v="115"/>
          </reference>
        </references>
      </pivotArea>
    </format>
    <format dxfId="1018">
      <pivotArea dataOnly="0" labelOnly="1" outline="0" fieldPosition="0">
        <references count="1">
          <reference field="1" count="9">
            <x v="27"/>
            <x v="77"/>
            <x v="78"/>
            <x v="80"/>
            <x v="81"/>
            <x v="82"/>
            <x v="83"/>
            <x v="90"/>
            <x v="116"/>
          </reference>
        </references>
      </pivotArea>
    </format>
    <format dxfId="1017">
      <pivotArea dataOnly="0" labelOnly="1" outline="0" fieldPosition="0">
        <references count="2">
          <reference field="1" count="1" selected="0">
            <x v="2"/>
          </reference>
          <reference field="8" count="1">
            <x v="30"/>
          </reference>
        </references>
      </pivotArea>
    </format>
    <format dxfId="1016">
      <pivotArea dataOnly="0" labelOnly="1" outline="0" fieldPosition="0">
        <references count="2">
          <reference field="1" count="1" selected="0">
            <x v="39"/>
          </reference>
          <reference field="8" count="1">
            <x v="2"/>
          </reference>
        </references>
      </pivotArea>
    </format>
    <format dxfId="1015">
      <pivotArea dataOnly="0" labelOnly="1" outline="0" fieldPosition="0">
        <references count="2">
          <reference field="1" count="1" selected="0">
            <x v="89"/>
          </reference>
          <reference field="8" count="1">
            <x v="29"/>
          </reference>
        </references>
      </pivotArea>
    </format>
    <format dxfId="1014">
      <pivotArea dataOnly="0" labelOnly="1" outline="0" fieldPosition="0">
        <references count="2">
          <reference field="1" count="1" selected="0">
            <x v="6"/>
          </reference>
          <reference field="8" count="1">
            <x v="19"/>
          </reference>
        </references>
      </pivotArea>
    </format>
    <format dxfId="1013">
      <pivotArea dataOnly="0" labelOnly="1" outline="0" fieldPosition="0">
        <references count="2">
          <reference field="1" count="1" selected="0">
            <x v="91"/>
          </reference>
          <reference field="8" count="1">
            <x v="18"/>
          </reference>
        </references>
      </pivotArea>
    </format>
    <format dxfId="1012">
      <pivotArea dataOnly="0" labelOnly="1" outline="0" fieldPosition="0">
        <references count="2">
          <reference field="1" count="1" selected="0">
            <x v="75"/>
          </reference>
          <reference field="8" count="1">
            <x v="27"/>
          </reference>
        </references>
      </pivotArea>
    </format>
    <format dxfId="1011">
      <pivotArea dataOnly="0" labelOnly="1" outline="0" fieldPosition="0">
        <references count="2">
          <reference field="1" count="1" selected="0">
            <x v="34"/>
          </reference>
          <reference field="8" count="1">
            <x v="12"/>
          </reference>
        </references>
      </pivotArea>
    </format>
    <format dxfId="1010">
      <pivotArea dataOnly="0" labelOnly="1" outline="0" fieldPosition="0">
        <references count="2">
          <reference field="1" count="1" selected="0">
            <x v="19"/>
          </reference>
          <reference field="8" count="1">
            <x v="32"/>
          </reference>
        </references>
      </pivotArea>
    </format>
    <format dxfId="1009">
      <pivotArea dataOnly="0" labelOnly="1" outline="0" fieldPosition="0">
        <references count="2">
          <reference field="1" count="1" selected="0">
            <x v="4"/>
          </reference>
          <reference field="8" count="1">
            <x v="19"/>
          </reference>
        </references>
      </pivotArea>
    </format>
    <format dxfId="1008">
      <pivotArea dataOnly="0" labelOnly="1" outline="0" fieldPosition="0">
        <references count="2">
          <reference field="1" count="1" selected="0">
            <x v="7"/>
          </reference>
          <reference field="8" count="1">
            <x v="19"/>
          </reference>
        </references>
      </pivotArea>
    </format>
    <format dxfId="1007">
      <pivotArea dataOnly="0" labelOnly="1" outline="0" fieldPosition="0">
        <references count="2">
          <reference field="1" count="1" selected="0">
            <x v="88"/>
          </reference>
          <reference field="8" count="1">
            <x v="11"/>
          </reference>
        </references>
      </pivotArea>
    </format>
    <format dxfId="1006">
      <pivotArea dataOnly="0" labelOnly="1" outline="0" fieldPosition="0">
        <references count="2">
          <reference field="1" count="1" selected="0">
            <x v="87"/>
          </reference>
          <reference field="8" count="1">
            <x v="20"/>
          </reference>
        </references>
      </pivotArea>
    </format>
    <format dxfId="1005">
      <pivotArea dataOnly="0" labelOnly="1" outline="0" fieldPosition="0">
        <references count="2">
          <reference field="1" count="1" selected="0">
            <x v="59"/>
          </reference>
          <reference field="8" count="1">
            <x v="19"/>
          </reference>
        </references>
      </pivotArea>
    </format>
    <format dxfId="1004">
      <pivotArea dataOnly="0" labelOnly="1" outline="0" fieldPosition="0">
        <references count="2">
          <reference field="1" count="1" selected="0">
            <x v="41"/>
          </reference>
          <reference field="8" count="1">
            <x v="16"/>
          </reference>
        </references>
      </pivotArea>
    </format>
    <format dxfId="1003">
      <pivotArea dataOnly="0" labelOnly="1" outline="0" fieldPosition="0">
        <references count="2">
          <reference field="1" count="1" selected="0">
            <x v="17"/>
          </reference>
          <reference field="8" count="1">
            <x v="30"/>
          </reference>
        </references>
      </pivotArea>
    </format>
    <format dxfId="1002">
      <pivotArea dataOnly="0" labelOnly="1" outline="0" fieldPosition="0">
        <references count="2">
          <reference field="1" count="1" selected="0">
            <x v="43"/>
          </reference>
          <reference field="8" count="1">
            <x v="19"/>
          </reference>
        </references>
      </pivotArea>
    </format>
    <format dxfId="1001">
      <pivotArea dataOnly="0" labelOnly="1" outline="0" fieldPosition="0">
        <references count="2">
          <reference field="1" count="1" selected="0">
            <x v="13"/>
          </reference>
          <reference field="8" count="1">
            <x v="23"/>
          </reference>
        </references>
      </pivotArea>
    </format>
    <format dxfId="1000">
      <pivotArea dataOnly="0" labelOnly="1" outline="0" fieldPosition="0">
        <references count="2">
          <reference field="1" count="1" selected="0">
            <x v="61"/>
          </reference>
          <reference field="8" count="1">
            <x v="17"/>
          </reference>
        </references>
      </pivotArea>
    </format>
    <format dxfId="999">
      <pivotArea dataOnly="0" labelOnly="1" outline="0" fieldPosition="0">
        <references count="2">
          <reference field="1" count="1" selected="0">
            <x v="85"/>
          </reference>
          <reference field="8" count="1">
            <x v="19"/>
          </reference>
        </references>
      </pivotArea>
    </format>
    <format dxfId="998">
      <pivotArea dataOnly="0" labelOnly="1" outline="0" fieldPosition="0">
        <references count="2">
          <reference field="1" count="1" selected="0">
            <x v="67"/>
          </reference>
          <reference field="8" count="1">
            <x v="14"/>
          </reference>
        </references>
      </pivotArea>
    </format>
    <format dxfId="997">
      <pivotArea dataOnly="0" labelOnly="1" outline="0" fieldPosition="0">
        <references count="2">
          <reference field="1" count="1" selected="0">
            <x v="74"/>
          </reference>
          <reference field="8" count="1">
            <x v="20"/>
          </reference>
        </references>
      </pivotArea>
    </format>
    <format dxfId="996">
      <pivotArea dataOnly="0" labelOnly="1" outline="0" fieldPosition="0">
        <references count="2">
          <reference field="1" count="1" selected="0">
            <x v="33"/>
          </reference>
          <reference field="8" count="1">
            <x v="30"/>
          </reference>
        </references>
      </pivotArea>
    </format>
    <format dxfId="995">
      <pivotArea dataOnly="0" labelOnly="1" outline="0" fieldPosition="0">
        <references count="2">
          <reference field="1" count="1" selected="0">
            <x v="86"/>
          </reference>
          <reference field="8" count="1">
            <x v="1"/>
          </reference>
        </references>
      </pivotArea>
    </format>
    <format dxfId="994">
      <pivotArea dataOnly="0" labelOnly="1" outline="0" fieldPosition="0">
        <references count="2">
          <reference field="1" count="1" selected="0">
            <x v="38"/>
          </reference>
          <reference field="8" count="1">
            <x v="0"/>
          </reference>
        </references>
      </pivotArea>
    </format>
    <format dxfId="993">
      <pivotArea dataOnly="0" labelOnly="1" outline="0" fieldPosition="0">
        <references count="2">
          <reference field="1" count="1" selected="0">
            <x v="105"/>
          </reference>
          <reference field="8" count="1">
            <x v="30"/>
          </reference>
        </references>
      </pivotArea>
    </format>
    <format dxfId="992">
      <pivotArea dataOnly="0" labelOnly="1" outline="0" fieldPosition="0">
        <references count="2">
          <reference field="1" count="1" selected="0">
            <x v="21"/>
          </reference>
          <reference field="8" count="1">
            <x v="26"/>
          </reference>
        </references>
      </pivotArea>
    </format>
    <format dxfId="991">
      <pivotArea dataOnly="0" labelOnly="1" outline="0" fieldPosition="0">
        <references count="2">
          <reference field="1" count="1" selected="0">
            <x v="84"/>
          </reference>
          <reference field="8" count="1">
            <x v="17"/>
          </reference>
        </references>
      </pivotArea>
    </format>
    <format dxfId="990">
      <pivotArea dataOnly="0" labelOnly="1" outline="0" fieldPosition="0">
        <references count="2">
          <reference field="1" count="1" selected="0">
            <x v="36"/>
          </reference>
          <reference field="8" count="1">
            <x v="19"/>
          </reference>
        </references>
      </pivotArea>
    </format>
    <format dxfId="989">
      <pivotArea dataOnly="0" labelOnly="1" outline="0" fieldPosition="0">
        <references count="2">
          <reference field="1" count="1" selected="0">
            <x v="64"/>
          </reference>
          <reference field="8" count="1">
            <x v="4"/>
          </reference>
        </references>
      </pivotArea>
    </format>
    <format dxfId="988">
      <pivotArea dataOnly="0" labelOnly="1" outline="0" fieldPosition="0">
        <references count="2">
          <reference field="1" count="1" selected="0">
            <x v="79"/>
          </reference>
          <reference field="8" count="1">
            <x v="19"/>
          </reference>
        </references>
      </pivotArea>
    </format>
    <format dxfId="987">
      <pivotArea dataOnly="0" labelOnly="1" outline="0" fieldPosition="0">
        <references count="2">
          <reference field="1" count="1" selected="0">
            <x v="68"/>
          </reference>
          <reference field="8" count="1">
            <x v="3"/>
          </reference>
        </references>
      </pivotArea>
    </format>
    <format dxfId="986">
      <pivotArea dataOnly="0" labelOnly="1" outline="0" fieldPosition="0">
        <references count="2">
          <reference field="1" count="1" selected="0">
            <x v="70"/>
          </reference>
          <reference field="8" count="1">
            <x v="6"/>
          </reference>
        </references>
      </pivotArea>
    </format>
    <format dxfId="985">
      <pivotArea dataOnly="0" labelOnly="1" outline="0" fieldPosition="0">
        <references count="2">
          <reference field="1" count="1" selected="0">
            <x v="108"/>
          </reference>
          <reference field="8" count="1">
            <x v="18"/>
          </reference>
        </references>
      </pivotArea>
    </format>
    <format dxfId="984">
      <pivotArea dataOnly="0" labelOnly="1" outline="0" fieldPosition="0">
        <references count="2">
          <reference field="1" count="1" selected="0">
            <x v="5"/>
          </reference>
          <reference field="8" count="1">
            <x v="17"/>
          </reference>
        </references>
      </pivotArea>
    </format>
    <format dxfId="983">
      <pivotArea dataOnly="0" labelOnly="1" outline="0" fieldPosition="0">
        <references count="2">
          <reference field="1" count="1" selected="0">
            <x v="29"/>
          </reference>
          <reference field="8" count="1">
            <x v="17"/>
          </reference>
        </references>
      </pivotArea>
    </format>
    <format dxfId="982">
      <pivotArea dataOnly="0" labelOnly="1" outline="0" fieldPosition="0">
        <references count="2">
          <reference field="1" count="1" selected="0">
            <x v="51"/>
          </reference>
          <reference field="8" count="1">
            <x v="24"/>
          </reference>
        </references>
      </pivotArea>
    </format>
    <format dxfId="981">
      <pivotArea dataOnly="0" labelOnly="1" outline="0" fieldPosition="0">
        <references count="2">
          <reference field="1" count="1" selected="0">
            <x v="12"/>
          </reference>
          <reference field="8" count="1">
            <x v="24"/>
          </reference>
        </references>
      </pivotArea>
    </format>
    <format dxfId="980">
      <pivotArea dataOnly="0" labelOnly="1" outline="0" fieldPosition="0">
        <references count="2">
          <reference field="1" count="1" selected="0">
            <x v="56"/>
          </reference>
          <reference field="8" count="1">
            <x v="15"/>
          </reference>
        </references>
      </pivotArea>
    </format>
    <format dxfId="979">
      <pivotArea dataOnly="0" labelOnly="1" outline="0" fieldPosition="0">
        <references count="2">
          <reference field="1" count="1" selected="0">
            <x v="37"/>
          </reference>
          <reference field="8" count="1">
            <x v="24"/>
          </reference>
        </references>
      </pivotArea>
    </format>
    <format dxfId="978">
      <pivotArea dataOnly="0" labelOnly="1" outline="0" fieldPosition="0">
        <references count="2">
          <reference field="1" count="1" selected="0">
            <x v="10"/>
          </reference>
          <reference field="8" count="1">
            <x v="18"/>
          </reference>
        </references>
      </pivotArea>
    </format>
    <format dxfId="977">
      <pivotArea dataOnly="0" labelOnly="1" outline="0" fieldPosition="0">
        <references count="2">
          <reference field="1" count="1" selected="0">
            <x v="42"/>
          </reference>
          <reference field="8" count="1">
            <x v="30"/>
          </reference>
        </references>
      </pivotArea>
    </format>
    <format dxfId="976">
      <pivotArea dataOnly="0" labelOnly="1" outline="0" fieldPosition="0">
        <references count="2">
          <reference field="1" count="1" selected="0">
            <x v="16"/>
          </reference>
          <reference field="8" count="1">
            <x v="17"/>
          </reference>
        </references>
      </pivotArea>
    </format>
    <format dxfId="975">
      <pivotArea dataOnly="0" labelOnly="1" outline="0" fieldPosition="0">
        <references count="2">
          <reference field="1" count="1" selected="0">
            <x v="8"/>
          </reference>
          <reference field="8" count="1">
            <x v="22"/>
          </reference>
        </references>
      </pivotArea>
    </format>
    <format dxfId="974">
      <pivotArea dataOnly="0" labelOnly="1" outline="0" fieldPosition="0">
        <references count="2">
          <reference field="1" count="1" selected="0">
            <x v="9"/>
          </reference>
          <reference field="8" count="1">
            <x v="30"/>
          </reference>
        </references>
      </pivotArea>
    </format>
    <format dxfId="973">
      <pivotArea dataOnly="0" labelOnly="1" outline="0" fieldPosition="0">
        <references count="2">
          <reference field="1" count="1" selected="0">
            <x v="18"/>
          </reference>
          <reference field="8" count="1">
            <x v="30"/>
          </reference>
        </references>
      </pivotArea>
    </format>
    <format dxfId="972">
      <pivotArea dataOnly="0" labelOnly="1" outline="0" fieldPosition="0">
        <references count="2">
          <reference field="1" count="1" selected="0">
            <x v="60"/>
          </reference>
          <reference field="8" count="1">
            <x v="5"/>
          </reference>
        </references>
      </pivotArea>
    </format>
    <format dxfId="971">
      <pivotArea dataOnly="0" labelOnly="1" outline="0" fieldPosition="0">
        <references count="2">
          <reference field="1" count="1" selected="0">
            <x v="66"/>
          </reference>
          <reference field="8" count="1">
            <x v="9"/>
          </reference>
        </references>
      </pivotArea>
    </format>
    <format dxfId="970">
      <pivotArea dataOnly="0" labelOnly="1" outline="0" fieldPosition="0">
        <references count="2">
          <reference field="1" count="1" selected="0">
            <x v="69"/>
          </reference>
          <reference field="8" count="1">
            <x v="30"/>
          </reference>
        </references>
      </pivotArea>
    </format>
    <format dxfId="969">
      <pivotArea dataOnly="0" labelOnly="1" outline="0" fieldPosition="0">
        <references count="2">
          <reference field="1" count="1" selected="0">
            <x v="26"/>
          </reference>
          <reference field="8" count="1">
            <x v="17"/>
          </reference>
        </references>
      </pivotArea>
    </format>
    <format dxfId="968">
      <pivotArea dataOnly="0" labelOnly="1" outline="0" fieldPosition="0">
        <references count="2">
          <reference field="1" count="1" selected="0">
            <x v="65"/>
          </reference>
          <reference field="8" count="1">
            <x v="25"/>
          </reference>
        </references>
      </pivotArea>
    </format>
    <format dxfId="967">
      <pivotArea dataOnly="0" labelOnly="1" outline="0" fieldPosition="0">
        <references count="2">
          <reference field="1" count="1" selected="0">
            <x v="32"/>
          </reference>
          <reference field="8" count="1">
            <x v="0"/>
          </reference>
        </references>
      </pivotArea>
    </format>
    <format dxfId="966">
      <pivotArea dataOnly="0" labelOnly="1" outline="0" fieldPosition="0">
        <references count="2">
          <reference field="1" count="1" selected="0">
            <x v="107"/>
          </reference>
          <reference field="8" count="1">
            <x v="30"/>
          </reference>
        </references>
      </pivotArea>
    </format>
    <format dxfId="965">
      <pivotArea dataOnly="0" labelOnly="1" outline="0" fieldPosition="0">
        <references count="2">
          <reference field="1" count="1" selected="0">
            <x v="106"/>
          </reference>
          <reference field="8" count="1">
            <x v="30"/>
          </reference>
        </references>
      </pivotArea>
    </format>
    <format dxfId="964">
      <pivotArea dataOnly="0" labelOnly="1" outline="0" fieldPosition="0">
        <references count="2">
          <reference field="1" count="1" selected="0">
            <x v="11"/>
          </reference>
          <reference field="8" count="1">
            <x v="10"/>
          </reference>
        </references>
      </pivotArea>
    </format>
    <format dxfId="963">
      <pivotArea dataOnly="0" labelOnly="1" outline="0" fieldPosition="0">
        <references count="2">
          <reference field="1" count="1" selected="0">
            <x v="31"/>
          </reference>
          <reference field="8" count="1">
            <x v="18"/>
          </reference>
        </references>
      </pivotArea>
    </format>
    <format dxfId="962">
      <pivotArea dataOnly="0" labelOnly="1" outline="0" fieldPosition="0">
        <references count="2">
          <reference field="1" count="1" selected="0">
            <x v="58"/>
          </reference>
          <reference field="8" count="1">
            <x v="24"/>
          </reference>
        </references>
      </pivotArea>
    </format>
    <format dxfId="961">
      <pivotArea dataOnly="0" labelOnly="1" outline="0" fieldPosition="0">
        <references count="2">
          <reference field="1" count="1" selected="0">
            <x v="15"/>
          </reference>
          <reference field="8" count="1">
            <x v="19"/>
          </reference>
        </references>
      </pivotArea>
    </format>
    <format dxfId="960">
      <pivotArea dataOnly="0" labelOnly="1" outline="0" fieldPosition="0">
        <references count="2">
          <reference field="1" count="1" selected="0">
            <x v="20"/>
          </reference>
          <reference field="8" count="1">
            <x v="28"/>
          </reference>
        </references>
      </pivotArea>
    </format>
    <format dxfId="959">
      <pivotArea dataOnly="0" labelOnly="1" outline="0" fieldPosition="0">
        <references count="2">
          <reference field="1" count="1" selected="0">
            <x v="109"/>
          </reference>
          <reference field="8" count="1">
            <x v="8"/>
          </reference>
        </references>
      </pivotArea>
    </format>
    <format dxfId="958">
      <pivotArea dataOnly="0" labelOnly="1" outline="0" fieldPosition="0">
        <references count="2">
          <reference field="1" count="1" selected="0">
            <x v="55"/>
          </reference>
          <reference field="8" count="1">
            <x v="24"/>
          </reference>
        </references>
      </pivotArea>
    </format>
    <format dxfId="957">
      <pivotArea dataOnly="0" labelOnly="1" outline="0" fieldPosition="0">
        <references count="2">
          <reference field="1" count="1" selected="0">
            <x v="71"/>
          </reference>
          <reference field="8" count="1">
            <x v="17"/>
          </reference>
        </references>
      </pivotArea>
    </format>
    <format dxfId="956">
      <pivotArea dataOnly="0" labelOnly="1" outline="0" fieldPosition="0">
        <references count="2">
          <reference field="1" count="1" selected="0">
            <x v="63"/>
          </reference>
          <reference field="8" count="1">
            <x v="13"/>
          </reference>
        </references>
      </pivotArea>
    </format>
    <format dxfId="955">
      <pivotArea dataOnly="0" labelOnly="1" outline="0" fieldPosition="0">
        <references count="2">
          <reference field="1" count="1" selected="0">
            <x v="28"/>
          </reference>
          <reference field="8" count="1">
            <x v="19"/>
          </reference>
        </references>
      </pivotArea>
    </format>
    <format dxfId="954">
      <pivotArea dataOnly="0" labelOnly="1" outline="0" fieldPosition="0">
        <references count="2">
          <reference field="1" count="1" selected="0">
            <x v="62"/>
          </reference>
          <reference field="8" count="1">
            <x v="24"/>
          </reference>
        </references>
      </pivotArea>
    </format>
    <format dxfId="953">
      <pivotArea dataOnly="0" labelOnly="1" outline="0" fieldPosition="0">
        <references count="2">
          <reference field="1" count="1" selected="0">
            <x v="54"/>
          </reference>
          <reference field="8" count="1">
            <x v="24"/>
          </reference>
        </references>
      </pivotArea>
    </format>
    <format dxfId="952">
      <pivotArea dataOnly="0" labelOnly="1" outline="0" fieldPosition="0">
        <references count="2">
          <reference field="1" count="1" selected="0">
            <x v="110"/>
          </reference>
          <reference field="8" count="1">
            <x v="3"/>
          </reference>
        </references>
      </pivotArea>
    </format>
    <format dxfId="951">
      <pivotArea dataOnly="0" labelOnly="1" outline="0" fieldPosition="0">
        <references count="2">
          <reference field="1" count="1" selected="0">
            <x v="22"/>
          </reference>
          <reference field="8" count="1">
            <x v="33"/>
          </reference>
        </references>
      </pivotArea>
    </format>
    <format dxfId="950">
      <pivotArea dataOnly="0" labelOnly="1" outline="0" fieldPosition="0">
        <references count="2">
          <reference field="1" count="1" selected="0">
            <x v="40"/>
          </reference>
          <reference field="8" count="1">
            <x v="16"/>
          </reference>
        </references>
      </pivotArea>
    </format>
    <format dxfId="949">
      <pivotArea dataOnly="0" labelOnly="1" outline="0" fieldPosition="0">
        <references count="2">
          <reference field="1" count="1" selected="0">
            <x v="53"/>
          </reference>
          <reference field="8" count="1">
            <x v="24"/>
          </reference>
        </references>
      </pivotArea>
    </format>
    <format dxfId="948">
      <pivotArea dataOnly="0" labelOnly="1" outline="0" fieldPosition="0">
        <references count="2">
          <reference field="1" count="1" selected="0">
            <x v="47"/>
          </reference>
          <reference field="8" count="1">
            <x v="19"/>
          </reference>
        </references>
      </pivotArea>
    </format>
    <format dxfId="947">
      <pivotArea dataOnly="0" labelOnly="1" outline="0" fieldPosition="0">
        <references count="2">
          <reference field="1" count="1" selected="0">
            <x v="115"/>
          </reference>
          <reference field="8" count="1">
            <x v="30"/>
          </reference>
        </references>
      </pivotArea>
    </format>
    <format dxfId="946">
      <pivotArea dataOnly="0" labelOnly="1" outline="0" fieldPosition="0">
        <references count="2">
          <reference field="1" count="1" selected="0">
            <x v="73"/>
          </reference>
          <reference field="8" count="1">
            <x v="18"/>
          </reference>
        </references>
      </pivotArea>
    </format>
    <format dxfId="945">
      <pivotArea dataOnly="0" labelOnly="1" outline="0" fieldPosition="0">
        <references count="2">
          <reference field="1" count="1" selected="0">
            <x v="52"/>
          </reference>
          <reference field="8" count="1">
            <x v="10"/>
          </reference>
        </references>
      </pivotArea>
    </format>
    <format dxfId="944">
      <pivotArea dataOnly="0" labelOnly="1" outline="0" fieldPosition="0">
        <references count="2">
          <reference field="1" count="1" selected="0">
            <x v="30"/>
          </reference>
          <reference field="8" count="1">
            <x v="10"/>
          </reference>
        </references>
      </pivotArea>
    </format>
    <format dxfId="943">
      <pivotArea dataOnly="0" labelOnly="1" outline="0" fieldPosition="0">
        <references count="2">
          <reference field="1" count="1" selected="0">
            <x v="3"/>
          </reference>
          <reference field="8" count="1">
            <x v="22"/>
          </reference>
        </references>
      </pivotArea>
    </format>
    <format dxfId="942">
      <pivotArea dataOnly="0" labelOnly="1" outline="0" fieldPosition="0">
        <references count="2">
          <reference field="1" count="1" selected="0">
            <x v="72"/>
          </reference>
          <reference field="8" count="1">
            <x v="30"/>
          </reference>
        </references>
      </pivotArea>
    </format>
    <format dxfId="941">
      <pivotArea dataOnly="0" labelOnly="1" outline="0" fieldPosition="0">
        <references count="2">
          <reference field="1" count="1" selected="0">
            <x v="94"/>
          </reference>
          <reference field="8" count="1">
            <x v="30"/>
          </reference>
        </references>
      </pivotArea>
    </format>
    <format dxfId="940">
      <pivotArea dataOnly="0" labelOnly="1" outline="0" fieldPosition="0">
        <references count="2">
          <reference field="1" count="1" selected="0">
            <x v="45"/>
          </reference>
          <reference field="8" count="1">
            <x v="18"/>
          </reference>
        </references>
      </pivotArea>
    </format>
    <format dxfId="939">
      <pivotArea dataOnly="0" labelOnly="1" outline="0" fieldPosition="0">
        <references count="2">
          <reference field="1" count="1" selected="0">
            <x v="92"/>
          </reference>
          <reference field="8" count="1">
            <x v="3"/>
          </reference>
        </references>
      </pivotArea>
    </format>
    <format dxfId="938">
      <pivotArea dataOnly="0" labelOnly="1" outline="0" fieldPosition="0">
        <references count="2">
          <reference field="1" count="1" selected="0">
            <x v="50"/>
          </reference>
          <reference field="8" count="1">
            <x v="7"/>
          </reference>
        </references>
      </pivotArea>
    </format>
    <format dxfId="937">
      <pivotArea dataOnly="0" labelOnly="1" outline="0" fieldPosition="0">
        <references count="2">
          <reference field="1" count="1" selected="0">
            <x v="35"/>
          </reference>
          <reference field="8" count="1">
            <x v="30"/>
          </reference>
        </references>
      </pivotArea>
    </format>
    <format dxfId="936">
      <pivotArea dataOnly="0" labelOnly="1" outline="0" fieldPosition="0">
        <references count="2">
          <reference field="1" count="1" selected="0">
            <x v="76"/>
          </reference>
          <reference field="8" count="1">
            <x v="22"/>
          </reference>
        </references>
      </pivotArea>
    </format>
    <format dxfId="935">
      <pivotArea dataOnly="0" labelOnly="1" outline="0" fieldPosition="0">
        <references count="2">
          <reference field="1" count="1" selected="0">
            <x v="49"/>
          </reference>
          <reference field="8" count="1">
            <x v="31"/>
          </reference>
        </references>
      </pivotArea>
    </format>
    <format dxfId="934">
      <pivotArea dataOnly="0" labelOnly="1" outline="0" fieldPosition="0">
        <references count="2">
          <reference field="1" count="1" selected="0">
            <x v="93"/>
          </reference>
          <reference field="8" count="1">
            <x v="19"/>
          </reference>
        </references>
      </pivotArea>
    </format>
    <format dxfId="933">
      <pivotArea dataOnly="0" labelOnly="1" outline="0" fieldPosition="0">
        <references count="2">
          <reference field="1" count="1" selected="0">
            <x v="57"/>
          </reference>
          <reference field="8" count="1">
            <x v="21"/>
          </reference>
        </references>
      </pivotArea>
    </format>
    <format dxfId="932">
      <pivotArea dataOnly="0" labelOnly="1" outline="0" fieldPosition="0">
        <references count="2">
          <reference field="1" count="1" selected="0">
            <x v="97"/>
          </reference>
          <reference field="8" count="1">
            <x v="17"/>
          </reference>
        </references>
      </pivotArea>
    </format>
    <format dxfId="931">
      <pivotArea dataOnly="0" labelOnly="1" outline="0" fieldPosition="0">
        <references count="2">
          <reference field="1" count="1" selected="0">
            <x v="48"/>
          </reference>
          <reference field="8" count="1">
            <x v="18"/>
          </reference>
        </references>
      </pivotArea>
    </format>
    <format dxfId="930">
      <pivotArea dataOnly="0" labelOnly="1" outline="0" fieldPosition="0">
        <references count="2">
          <reference field="1" count="1" selected="0">
            <x v="111"/>
          </reference>
          <reference field="8" count="1">
            <x v="31"/>
          </reference>
        </references>
      </pivotArea>
    </format>
    <format dxfId="929">
      <pivotArea dataOnly="0" labelOnly="1" outline="0" fieldPosition="0">
        <references count="2">
          <reference field="1" count="1" selected="0">
            <x v="23"/>
          </reference>
          <reference field="8" count="1">
            <x v="30"/>
          </reference>
        </references>
      </pivotArea>
    </format>
    <format dxfId="928">
      <pivotArea dataOnly="0" labelOnly="1" outline="0" fieldPosition="0">
        <references count="2">
          <reference field="1" count="1" selected="0">
            <x v="0"/>
          </reference>
          <reference field="8" count="1">
            <x v="19"/>
          </reference>
        </references>
      </pivotArea>
    </format>
    <format dxfId="927">
      <pivotArea dataOnly="0" labelOnly="1" outline="0" fieldPosition="0">
        <references count="2">
          <reference field="1" count="1" selected="0">
            <x v="104"/>
          </reference>
          <reference field="8" count="1">
            <x v="30"/>
          </reference>
        </references>
      </pivotArea>
    </format>
    <format dxfId="926">
      <pivotArea dataOnly="0" labelOnly="1" outline="0" fieldPosition="0">
        <references count="2">
          <reference field="1" count="1" selected="0">
            <x v="98"/>
          </reference>
          <reference field="8" count="1">
            <x v="16"/>
          </reference>
        </references>
      </pivotArea>
    </format>
    <format dxfId="925">
      <pivotArea dataOnly="0" labelOnly="1" outline="0" fieldPosition="0">
        <references count="2">
          <reference field="1" count="1" selected="0">
            <x v="103"/>
          </reference>
          <reference field="8" count="1">
            <x v="11"/>
          </reference>
        </references>
      </pivotArea>
    </format>
    <format dxfId="924">
      <pivotArea dataOnly="0" labelOnly="1" outline="0" fieldPosition="0">
        <references count="2">
          <reference field="1" count="1" selected="0">
            <x v="100"/>
          </reference>
          <reference field="8" count="1">
            <x v="20"/>
          </reference>
        </references>
      </pivotArea>
    </format>
    <format dxfId="923">
      <pivotArea dataOnly="0" labelOnly="1" outline="0" fieldPosition="0">
        <references count="2">
          <reference field="1" count="1" selected="0">
            <x v="102"/>
          </reference>
          <reference field="8" count="1">
            <x v="10"/>
          </reference>
        </references>
      </pivotArea>
    </format>
    <format dxfId="922">
      <pivotArea dataOnly="0" labelOnly="1" outline="0" fieldPosition="0">
        <references count="2">
          <reference field="1" count="1" selected="0">
            <x v="99"/>
          </reference>
          <reference field="8" count="1">
            <x v="14"/>
          </reference>
        </references>
      </pivotArea>
    </format>
    <format dxfId="921">
      <pivotArea dataOnly="0" labelOnly="1" outline="0" fieldPosition="0">
        <references count="2">
          <reference field="1" count="1" selected="0">
            <x v="112"/>
          </reference>
          <reference field="8" count="1">
            <x v="18"/>
          </reference>
        </references>
      </pivotArea>
    </format>
    <format dxfId="920">
      <pivotArea dataOnly="0" labelOnly="1" outline="0" fieldPosition="0">
        <references count="2">
          <reference field="1" count="1" selected="0">
            <x v="101"/>
          </reference>
          <reference field="8" count="1">
            <x v="18"/>
          </reference>
        </references>
      </pivotArea>
    </format>
    <format dxfId="919">
      <pivotArea dataOnly="0" labelOnly="1" outline="0" fieldPosition="0">
        <references count="2">
          <reference field="1" count="1" selected="0">
            <x v="114"/>
          </reference>
          <reference field="8" count="1">
            <x v="32"/>
          </reference>
        </references>
      </pivotArea>
    </format>
    <format dxfId="918">
      <pivotArea dataOnly="0" labelOnly="1" outline="0" fieldPosition="0">
        <references count="2">
          <reference field="1" count="1" selected="0">
            <x v="44"/>
          </reference>
          <reference field="8" count="1">
            <x v="8"/>
          </reference>
        </references>
      </pivotArea>
    </format>
    <format dxfId="917">
      <pivotArea dataOnly="0" labelOnly="1" outline="0" fieldPosition="0">
        <references count="2">
          <reference field="1" count="1" selected="0">
            <x v="27"/>
          </reference>
          <reference field="8" count="1">
            <x v="18"/>
          </reference>
        </references>
      </pivotArea>
    </format>
    <format dxfId="916">
      <pivotArea dataOnly="0" labelOnly="1" outline="0" fieldPosition="0">
        <references count="2">
          <reference field="1" count="1" selected="0">
            <x v="82"/>
          </reference>
          <reference field="8" count="1">
            <x v="24"/>
          </reference>
        </references>
      </pivotArea>
    </format>
    <format dxfId="915">
      <pivotArea dataOnly="0" labelOnly="1" outline="0" fieldPosition="0">
        <references count="2">
          <reference field="1" count="1" selected="0">
            <x v="81"/>
          </reference>
          <reference field="8" count="1">
            <x v="30"/>
          </reference>
        </references>
      </pivotArea>
    </format>
    <format dxfId="914">
      <pivotArea dataOnly="0" labelOnly="1" outline="0" fieldPosition="0">
        <references count="2">
          <reference field="1" count="1" selected="0">
            <x v="83"/>
          </reference>
          <reference field="8" count="1">
            <x v="27"/>
          </reference>
        </references>
      </pivotArea>
    </format>
    <format dxfId="913">
      <pivotArea dataOnly="0" labelOnly="1" outline="0" fieldPosition="0">
        <references count="2">
          <reference field="1" count="1" selected="0">
            <x v="116"/>
          </reference>
          <reference field="8" count="1">
            <x v="30"/>
          </reference>
        </references>
      </pivotArea>
    </format>
    <format dxfId="912">
      <pivotArea dataOnly="0" labelOnly="1" outline="0" fieldPosition="0">
        <references count="2">
          <reference field="1" count="1" selected="0">
            <x v="77"/>
          </reference>
          <reference field="8" count="1">
            <x v="7"/>
          </reference>
        </references>
      </pivotArea>
    </format>
    <format dxfId="911">
      <pivotArea dataOnly="0" labelOnly="1" outline="0" fieldPosition="0">
        <references count="2">
          <reference field="1" count="1" selected="0">
            <x v="78"/>
          </reference>
          <reference field="8" count="1">
            <x v="32"/>
          </reference>
        </references>
      </pivotArea>
    </format>
    <format dxfId="910">
      <pivotArea dataOnly="0" labelOnly="1" outline="0" fieldPosition="0">
        <references count="2">
          <reference field="1" count="1" selected="0">
            <x v="80"/>
          </reference>
          <reference field="8" count="1">
            <x v="30"/>
          </reference>
        </references>
      </pivotArea>
    </format>
    <format dxfId="909">
      <pivotArea dataOnly="0" labelOnly="1" outline="0" fieldPosition="0">
        <references count="2">
          <reference field="1" count="1" selected="0">
            <x v="90"/>
          </reference>
          <reference field="8" count="1">
            <x v="31"/>
          </reference>
        </references>
      </pivotArea>
    </format>
    <format dxfId="908">
      <pivotArea dataOnly="0" labelOnly="1" outline="0" axis="axisValues" fieldPosition="0"/>
    </format>
    <format dxfId="907">
      <pivotArea type="all" dataOnly="0" outline="0" fieldPosition="0"/>
    </format>
    <format dxfId="906">
      <pivotArea outline="0" collapsedLevelsAreSubtotals="1" fieldPosition="0"/>
    </format>
    <format dxfId="905">
      <pivotArea field="1" type="button" dataOnly="0" labelOnly="1" outline="0" axis="axisRow" fieldPosition="0"/>
    </format>
    <format dxfId="904">
      <pivotArea field="8" type="button" dataOnly="0" labelOnly="1" outline="0" axis="axisRow" fieldPosition="1"/>
    </format>
    <format dxfId="903">
      <pivotArea dataOnly="0" labelOnly="1" outline="0" axis="axisValues" fieldPosition="0"/>
    </format>
    <format dxfId="902">
      <pivotArea dataOnly="0" labelOnly="1" outline="0" fieldPosition="0">
        <references count="1">
          <reference field="1" count="50">
            <x v="2"/>
            <x v="4"/>
            <x v="5"/>
            <x v="6"/>
            <x v="7"/>
            <x v="8"/>
            <x v="9"/>
            <x v="10"/>
            <x v="12"/>
            <x v="13"/>
            <x v="16"/>
            <x v="17"/>
            <x v="18"/>
            <x v="19"/>
            <x v="21"/>
            <x v="26"/>
            <x v="29"/>
            <x v="33"/>
            <x v="34"/>
            <x v="36"/>
            <x v="37"/>
            <x v="38"/>
            <x v="39"/>
            <x v="41"/>
            <x v="42"/>
            <x v="43"/>
            <x v="51"/>
            <x v="56"/>
            <x v="59"/>
            <x v="60"/>
            <x v="61"/>
            <x v="64"/>
            <x v="65"/>
            <x v="66"/>
            <x v="67"/>
            <x v="68"/>
            <x v="69"/>
            <x v="70"/>
            <x v="74"/>
            <x v="75"/>
            <x v="79"/>
            <x v="84"/>
            <x v="85"/>
            <x v="86"/>
            <x v="87"/>
            <x v="88"/>
            <x v="89"/>
            <x v="91"/>
            <x v="105"/>
            <x v="108"/>
          </reference>
        </references>
      </pivotArea>
    </format>
    <format dxfId="901">
      <pivotArea dataOnly="0" labelOnly="1" outline="0" fieldPosition="0">
        <references count="1">
          <reference field="1" count="50">
            <x v="0"/>
            <x v="3"/>
            <x v="11"/>
            <x v="15"/>
            <x v="20"/>
            <x v="22"/>
            <x v="23"/>
            <x v="28"/>
            <x v="30"/>
            <x v="31"/>
            <x v="32"/>
            <x v="35"/>
            <x v="40"/>
            <x v="44"/>
            <x v="45"/>
            <x v="47"/>
            <x v="48"/>
            <x v="49"/>
            <x v="50"/>
            <x v="52"/>
            <x v="53"/>
            <x v="54"/>
            <x v="55"/>
            <x v="57"/>
            <x v="58"/>
            <x v="62"/>
            <x v="63"/>
            <x v="71"/>
            <x v="72"/>
            <x v="73"/>
            <x v="76"/>
            <x v="92"/>
            <x v="93"/>
            <x v="94"/>
            <x v="97"/>
            <x v="98"/>
            <x v="99"/>
            <x v="100"/>
            <x v="101"/>
            <x v="102"/>
            <x v="103"/>
            <x v="104"/>
            <x v="106"/>
            <x v="107"/>
            <x v="109"/>
            <x v="110"/>
            <x v="111"/>
            <x v="112"/>
            <x v="114"/>
            <x v="115"/>
          </reference>
        </references>
      </pivotArea>
    </format>
    <format dxfId="900">
      <pivotArea dataOnly="0" labelOnly="1" outline="0" fieldPosition="0">
        <references count="1">
          <reference field="1" count="9">
            <x v="27"/>
            <x v="77"/>
            <x v="78"/>
            <x v="80"/>
            <x v="81"/>
            <x v="82"/>
            <x v="83"/>
            <x v="90"/>
            <x v="116"/>
          </reference>
        </references>
      </pivotArea>
    </format>
    <format dxfId="899">
      <pivotArea dataOnly="0" labelOnly="1" outline="0" fieldPosition="0">
        <references count="2">
          <reference field="1" count="1" selected="0">
            <x v="2"/>
          </reference>
          <reference field="8" count="1">
            <x v="30"/>
          </reference>
        </references>
      </pivotArea>
    </format>
    <format dxfId="898">
      <pivotArea dataOnly="0" labelOnly="1" outline="0" fieldPosition="0">
        <references count="2">
          <reference field="1" count="1" selected="0">
            <x v="39"/>
          </reference>
          <reference field="8" count="1">
            <x v="2"/>
          </reference>
        </references>
      </pivotArea>
    </format>
    <format dxfId="897">
      <pivotArea dataOnly="0" labelOnly="1" outline="0" fieldPosition="0">
        <references count="2">
          <reference field="1" count="1" selected="0">
            <x v="89"/>
          </reference>
          <reference field="8" count="1">
            <x v="29"/>
          </reference>
        </references>
      </pivotArea>
    </format>
    <format dxfId="896">
      <pivotArea dataOnly="0" labelOnly="1" outline="0" fieldPosition="0">
        <references count="2">
          <reference field="1" count="1" selected="0">
            <x v="6"/>
          </reference>
          <reference field="8" count="1">
            <x v="19"/>
          </reference>
        </references>
      </pivotArea>
    </format>
    <format dxfId="895">
      <pivotArea dataOnly="0" labelOnly="1" outline="0" fieldPosition="0">
        <references count="2">
          <reference field="1" count="1" selected="0">
            <x v="91"/>
          </reference>
          <reference field="8" count="1">
            <x v="18"/>
          </reference>
        </references>
      </pivotArea>
    </format>
    <format dxfId="894">
      <pivotArea dataOnly="0" labelOnly="1" outline="0" fieldPosition="0">
        <references count="2">
          <reference field="1" count="1" selected="0">
            <x v="75"/>
          </reference>
          <reference field="8" count="1">
            <x v="27"/>
          </reference>
        </references>
      </pivotArea>
    </format>
    <format dxfId="893">
      <pivotArea dataOnly="0" labelOnly="1" outline="0" fieldPosition="0">
        <references count="2">
          <reference field="1" count="1" selected="0">
            <x v="34"/>
          </reference>
          <reference field="8" count="1">
            <x v="12"/>
          </reference>
        </references>
      </pivotArea>
    </format>
    <format dxfId="892">
      <pivotArea dataOnly="0" labelOnly="1" outline="0" fieldPosition="0">
        <references count="2">
          <reference field="1" count="1" selected="0">
            <x v="19"/>
          </reference>
          <reference field="8" count="1">
            <x v="32"/>
          </reference>
        </references>
      </pivotArea>
    </format>
    <format dxfId="891">
      <pivotArea dataOnly="0" labelOnly="1" outline="0" fieldPosition="0">
        <references count="2">
          <reference field="1" count="1" selected="0">
            <x v="4"/>
          </reference>
          <reference field="8" count="1">
            <x v="19"/>
          </reference>
        </references>
      </pivotArea>
    </format>
    <format dxfId="890">
      <pivotArea dataOnly="0" labelOnly="1" outline="0" fieldPosition="0">
        <references count="2">
          <reference field="1" count="1" selected="0">
            <x v="7"/>
          </reference>
          <reference field="8" count="1">
            <x v="19"/>
          </reference>
        </references>
      </pivotArea>
    </format>
    <format dxfId="889">
      <pivotArea dataOnly="0" labelOnly="1" outline="0" fieldPosition="0">
        <references count="2">
          <reference field="1" count="1" selected="0">
            <x v="88"/>
          </reference>
          <reference field="8" count="1">
            <x v="11"/>
          </reference>
        </references>
      </pivotArea>
    </format>
    <format dxfId="888">
      <pivotArea dataOnly="0" labelOnly="1" outline="0" fieldPosition="0">
        <references count="2">
          <reference field="1" count="1" selected="0">
            <x v="87"/>
          </reference>
          <reference field="8" count="1">
            <x v="20"/>
          </reference>
        </references>
      </pivotArea>
    </format>
    <format dxfId="887">
      <pivotArea dataOnly="0" labelOnly="1" outline="0" fieldPosition="0">
        <references count="2">
          <reference field="1" count="1" selected="0">
            <x v="59"/>
          </reference>
          <reference field="8" count="1">
            <x v="19"/>
          </reference>
        </references>
      </pivotArea>
    </format>
    <format dxfId="886">
      <pivotArea dataOnly="0" labelOnly="1" outline="0" fieldPosition="0">
        <references count="2">
          <reference field="1" count="1" selected="0">
            <x v="41"/>
          </reference>
          <reference field="8" count="1">
            <x v="16"/>
          </reference>
        </references>
      </pivotArea>
    </format>
    <format dxfId="885">
      <pivotArea dataOnly="0" labelOnly="1" outline="0" fieldPosition="0">
        <references count="2">
          <reference field="1" count="1" selected="0">
            <x v="17"/>
          </reference>
          <reference field="8" count="1">
            <x v="30"/>
          </reference>
        </references>
      </pivotArea>
    </format>
    <format dxfId="884">
      <pivotArea dataOnly="0" labelOnly="1" outline="0" fieldPosition="0">
        <references count="2">
          <reference field="1" count="1" selected="0">
            <x v="43"/>
          </reference>
          <reference field="8" count="1">
            <x v="19"/>
          </reference>
        </references>
      </pivotArea>
    </format>
    <format dxfId="883">
      <pivotArea dataOnly="0" labelOnly="1" outline="0" fieldPosition="0">
        <references count="2">
          <reference field="1" count="1" selected="0">
            <x v="13"/>
          </reference>
          <reference field="8" count="1">
            <x v="23"/>
          </reference>
        </references>
      </pivotArea>
    </format>
    <format dxfId="882">
      <pivotArea dataOnly="0" labelOnly="1" outline="0" fieldPosition="0">
        <references count="2">
          <reference field="1" count="1" selected="0">
            <x v="61"/>
          </reference>
          <reference field="8" count="1">
            <x v="17"/>
          </reference>
        </references>
      </pivotArea>
    </format>
    <format dxfId="881">
      <pivotArea dataOnly="0" labelOnly="1" outline="0" fieldPosition="0">
        <references count="2">
          <reference field="1" count="1" selected="0">
            <x v="85"/>
          </reference>
          <reference field="8" count="1">
            <x v="19"/>
          </reference>
        </references>
      </pivotArea>
    </format>
    <format dxfId="880">
      <pivotArea dataOnly="0" labelOnly="1" outline="0" fieldPosition="0">
        <references count="2">
          <reference field="1" count="1" selected="0">
            <x v="67"/>
          </reference>
          <reference field="8" count="1">
            <x v="14"/>
          </reference>
        </references>
      </pivotArea>
    </format>
    <format dxfId="879">
      <pivotArea dataOnly="0" labelOnly="1" outline="0" fieldPosition="0">
        <references count="2">
          <reference field="1" count="1" selected="0">
            <x v="74"/>
          </reference>
          <reference field="8" count="1">
            <x v="20"/>
          </reference>
        </references>
      </pivotArea>
    </format>
    <format dxfId="878">
      <pivotArea dataOnly="0" labelOnly="1" outline="0" fieldPosition="0">
        <references count="2">
          <reference field="1" count="1" selected="0">
            <x v="33"/>
          </reference>
          <reference field="8" count="1">
            <x v="30"/>
          </reference>
        </references>
      </pivotArea>
    </format>
    <format dxfId="877">
      <pivotArea dataOnly="0" labelOnly="1" outline="0" fieldPosition="0">
        <references count="2">
          <reference field="1" count="1" selected="0">
            <x v="86"/>
          </reference>
          <reference field="8" count="1">
            <x v="1"/>
          </reference>
        </references>
      </pivotArea>
    </format>
    <format dxfId="876">
      <pivotArea dataOnly="0" labelOnly="1" outline="0" fieldPosition="0">
        <references count="2">
          <reference field="1" count="1" selected="0">
            <x v="38"/>
          </reference>
          <reference field="8" count="1">
            <x v="0"/>
          </reference>
        </references>
      </pivotArea>
    </format>
    <format dxfId="875">
      <pivotArea dataOnly="0" labelOnly="1" outline="0" fieldPosition="0">
        <references count="2">
          <reference field="1" count="1" selected="0">
            <x v="105"/>
          </reference>
          <reference field="8" count="1">
            <x v="30"/>
          </reference>
        </references>
      </pivotArea>
    </format>
    <format dxfId="874">
      <pivotArea dataOnly="0" labelOnly="1" outline="0" fieldPosition="0">
        <references count="2">
          <reference field="1" count="1" selected="0">
            <x v="21"/>
          </reference>
          <reference field="8" count="1">
            <x v="26"/>
          </reference>
        </references>
      </pivotArea>
    </format>
    <format dxfId="873">
      <pivotArea dataOnly="0" labelOnly="1" outline="0" fieldPosition="0">
        <references count="2">
          <reference field="1" count="1" selected="0">
            <x v="84"/>
          </reference>
          <reference field="8" count="1">
            <x v="17"/>
          </reference>
        </references>
      </pivotArea>
    </format>
    <format dxfId="872">
      <pivotArea dataOnly="0" labelOnly="1" outline="0" fieldPosition="0">
        <references count="2">
          <reference field="1" count="1" selected="0">
            <x v="36"/>
          </reference>
          <reference field="8" count="1">
            <x v="19"/>
          </reference>
        </references>
      </pivotArea>
    </format>
    <format dxfId="871">
      <pivotArea dataOnly="0" labelOnly="1" outline="0" fieldPosition="0">
        <references count="2">
          <reference field="1" count="1" selected="0">
            <x v="64"/>
          </reference>
          <reference field="8" count="1">
            <x v="4"/>
          </reference>
        </references>
      </pivotArea>
    </format>
    <format dxfId="870">
      <pivotArea dataOnly="0" labelOnly="1" outline="0" fieldPosition="0">
        <references count="2">
          <reference field="1" count="1" selected="0">
            <x v="79"/>
          </reference>
          <reference field="8" count="1">
            <x v="19"/>
          </reference>
        </references>
      </pivotArea>
    </format>
    <format dxfId="869">
      <pivotArea dataOnly="0" labelOnly="1" outline="0" fieldPosition="0">
        <references count="2">
          <reference field="1" count="1" selected="0">
            <x v="68"/>
          </reference>
          <reference field="8" count="1">
            <x v="3"/>
          </reference>
        </references>
      </pivotArea>
    </format>
    <format dxfId="868">
      <pivotArea dataOnly="0" labelOnly="1" outline="0" fieldPosition="0">
        <references count="2">
          <reference field="1" count="1" selected="0">
            <x v="70"/>
          </reference>
          <reference field="8" count="1">
            <x v="6"/>
          </reference>
        </references>
      </pivotArea>
    </format>
    <format dxfId="867">
      <pivotArea dataOnly="0" labelOnly="1" outline="0" fieldPosition="0">
        <references count="2">
          <reference field="1" count="1" selected="0">
            <x v="108"/>
          </reference>
          <reference field="8" count="1">
            <x v="18"/>
          </reference>
        </references>
      </pivotArea>
    </format>
    <format dxfId="866">
      <pivotArea dataOnly="0" labelOnly="1" outline="0" fieldPosition="0">
        <references count="2">
          <reference field="1" count="1" selected="0">
            <x v="5"/>
          </reference>
          <reference field="8" count="1">
            <x v="17"/>
          </reference>
        </references>
      </pivotArea>
    </format>
    <format dxfId="865">
      <pivotArea dataOnly="0" labelOnly="1" outline="0" fieldPosition="0">
        <references count="2">
          <reference field="1" count="1" selected="0">
            <x v="29"/>
          </reference>
          <reference field="8" count="1">
            <x v="17"/>
          </reference>
        </references>
      </pivotArea>
    </format>
    <format dxfId="864">
      <pivotArea dataOnly="0" labelOnly="1" outline="0" fieldPosition="0">
        <references count="2">
          <reference field="1" count="1" selected="0">
            <x v="51"/>
          </reference>
          <reference field="8" count="1">
            <x v="24"/>
          </reference>
        </references>
      </pivotArea>
    </format>
    <format dxfId="863">
      <pivotArea dataOnly="0" labelOnly="1" outline="0" fieldPosition="0">
        <references count="2">
          <reference field="1" count="1" selected="0">
            <x v="12"/>
          </reference>
          <reference field="8" count="1">
            <x v="24"/>
          </reference>
        </references>
      </pivotArea>
    </format>
    <format dxfId="862">
      <pivotArea dataOnly="0" labelOnly="1" outline="0" fieldPosition="0">
        <references count="2">
          <reference field="1" count="1" selected="0">
            <x v="56"/>
          </reference>
          <reference field="8" count="1">
            <x v="15"/>
          </reference>
        </references>
      </pivotArea>
    </format>
    <format dxfId="861">
      <pivotArea dataOnly="0" labelOnly="1" outline="0" fieldPosition="0">
        <references count="2">
          <reference field="1" count="1" selected="0">
            <x v="37"/>
          </reference>
          <reference field="8" count="1">
            <x v="24"/>
          </reference>
        </references>
      </pivotArea>
    </format>
    <format dxfId="860">
      <pivotArea dataOnly="0" labelOnly="1" outline="0" fieldPosition="0">
        <references count="2">
          <reference field="1" count="1" selected="0">
            <x v="10"/>
          </reference>
          <reference field="8" count="1">
            <x v="18"/>
          </reference>
        </references>
      </pivotArea>
    </format>
    <format dxfId="859">
      <pivotArea dataOnly="0" labelOnly="1" outline="0" fieldPosition="0">
        <references count="2">
          <reference field="1" count="1" selected="0">
            <x v="42"/>
          </reference>
          <reference field="8" count="1">
            <x v="30"/>
          </reference>
        </references>
      </pivotArea>
    </format>
    <format dxfId="858">
      <pivotArea dataOnly="0" labelOnly="1" outline="0" fieldPosition="0">
        <references count="2">
          <reference field="1" count="1" selected="0">
            <x v="16"/>
          </reference>
          <reference field="8" count="1">
            <x v="17"/>
          </reference>
        </references>
      </pivotArea>
    </format>
    <format dxfId="857">
      <pivotArea dataOnly="0" labelOnly="1" outline="0" fieldPosition="0">
        <references count="2">
          <reference field="1" count="1" selected="0">
            <x v="8"/>
          </reference>
          <reference field="8" count="1">
            <x v="22"/>
          </reference>
        </references>
      </pivotArea>
    </format>
    <format dxfId="856">
      <pivotArea dataOnly="0" labelOnly="1" outline="0" fieldPosition="0">
        <references count="2">
          <reference field="1" count="1" selected="0">
            <x v="9"/>
          </reference>
          <reference field="8" count="1">
            <x v="30"/>
          </reference>
        </references>
      </pivotArea>
    </format>
    <format dxfId="855">
      <pivotArea dataOnly="0" labelOnly="1" outline="0" fieldPosition="0">
        <references count="2">
          <reference field="1" count="1" selected="0">
            <x v="18"/>
          </reference>
          <reference field="8" count="1">
            <x v="30"/>
          </reference>
        </references>
      </pivotArea>
    </format>
    <format dxfId="854">
      <pivotArea dataOnly="0" labelOnly="1" outline="0" fieldPosition="0">
        <references count="2">
          <reference field="1" count="1" selected="0">
            <x v="60"/>
          </reference>
          <reference field="8" count="1">
            <x v="5"/>
          </reference>
        </references>
      </pivotArea>
    </format>
    <format dxfId="853">
      <pivotArea dataOnly="0" labelOnly="1" outline="0" fieldPosition="0">
        <references count="2">
          <reference field="1" count="1" selected="0">
            <x v="66"/>
          </reference>
          <reference field="8" count="1">
            <x v="9"/>
          </reference>
        </references>
      </pivotArea>
    </format>
    <format dxfId="852">
      <pivotArea dataOnly="0" labelOnly="1" outline="0" fieldPosition="0">
        <references count="2">
          <reference field="1" count="1" selected="0">
            <x v="69"/>
          </reference>
          <reference field="8" count="1">
            <x v="30"/>
          </reference>
        </references>
      </pivotArea>
    </format>
    <format dxfId="851">
      <pivotArea dataOnly="0" labelOnly="1" outline="0" fieldPosition="0">
        <references count="2">
          <reference field="1" count="1" selected="0">
            <x v="26"/>
          </reference>
          <reference field="8" count="1">
            <x v="17"/>
          </reference>
        </references>
      </pivotArea>
    </format>
    <format dxfId="850">
      <pivotArea dataOnly="0" labelOnly="1" outline="0" fieldPosition="0">
        <references count="2">
          <reference field="1" count="1" selected="0">
            <x v="65"/>
          </reference>
          <reference field="8" count="1">
            <x v="25"/>
          </reference>
        </references>
      </pivotArea>
    </format>
    <format dxfId="849">
      <pivotArea dataOnly="0" labelOnly="1" outline="0" fieldPosition="0">
        <references count="2">
          <reference field="1" count="1" selected="0">
            <x v="32"/>
          </reference>
          <reference field="8" count="1">
            <x v="0"/>
          </reference>
        </references>
      </pivotArea>
    </format>
    <format dxfId="848">
      <pivotArea dataOnly="0" labelOnly="1" outline="0" fieldPosition="0">
        <references count="2">
          <reference field="1" count="1" selected="0">
            <x v="107"/>
          </reference>
          <reference field="8" count="1">
            <x v="30"/>
          </reference>
        </references>
      </pivotArea>
    </format>
    <format dxfId="847">
      <pivotArea dataOnly="0" labelOnly="1" outline="0" fieldPosition="0">
        <references count="2">
          <reference field="1" count="1" selected="0">
            <x v="106"/>
          </reference>
          <reference field="8" count="1">
            <x v="30"/>
          </reference>
        </references>
      </pivotArea>
    </format>
    <format dxfId="846">
      <pivotArea dataOnly="0" labelOnly="1" outline="0" fieldPosition="0">
        <references count="2">
          <reference field="1" count="1" selected="0">
            <x v="11"/>
          </reference>
          <reference field="8" count="1">
            <x v="10"/>
          </reference>
        </references>
      </pivotArea>
    </format>
    <format dxfId="845">
      <pivotArea dataOnly="0" labelOnly="1" outline="0" fieldPosition="0">
        <references count="2">
          <reference field="1" count="1" selected="0">
            <x v="31"/>
          </reference>
          <reference field="8" count="1">
            <x v="18"/>
          </reference>
        </references>
      </pivotArea>
    </format>
    <format dxfId="844">
      <pivotArea dataOnly="0" labelOnly="1" outline="0" fieldPosition="0">
        <references count="2">
          <reference field="1" count="1" selected="0">
            <x v="58"/>
          </reference>
          <reference field="8" count="1">
            <x v="24"/>
          </reference>
        </references>
      </pivotArea>
    </format>
    <format dxfId="843">
      <pivotArea dataOnly="0" labelOnly="1" outline="0" fieldPosition="0">
        <references count="2">
          <reference field="1" count="1" selected="0">
            <x v="15"/>
          </reference>
          <reference field="8" count="1">
            <x v="19"/>
          </reference>
        </references>
      </pivotArea>
    </format>
    <format dxfId="842">
      <pivotArea dataOnly="0" labelOnly="1" outline="0" fieldPosition="0">
        <references count="2">
          <reference field="1" count="1" selected="0">
            <x v="20"/>
          </reference>
          <reference field="8" count="1">
            <x v="28"/>
          </reference>
        </references>
      </pivotArea>
    </format>
    <format dxfId="841">
      <pivotArea dataOnly="0" labelOnly="1" outline="0" fieldPosition="0">
        <references count="2">
          <reference field="1" count="1" selected="0">
            <x v="109"/>
          </reference>
          <reference field="8" count="1">
            <x v="8"/>
          </reference>
        </references>
      </pivotArea>
    </format>
    <format dxfId="840">
      <pivotArea dataOnly="0" labelOnly="1" outline="0" fieldPosition="0">
        <references count="2">
          <reference field="1" count="1" selected="0">
            <x v="55"/>
          </reference>
          <reference field="8" count="1">
            <x v="24"/>
          </reference>
        </references>
      </pivotArea>
    </format>
    <format dxfId="839">
      <pivotArea dataOnly="0" labelOnly="1" outline="0" fieldPosition="0">
        <references count="2">
          <reference field="1" count="1" selected="0">
            <x v="71"/>
          </reference>
          <reference field="8" count="1">
            <x v="17"/>
          </reference>
        </references>
      </pivotArea>
    </format>
    <format dxfId="838">
      <pivotArea dataOnly="0" labelOnly="1" outline="0" fieldPosition="0">
        <references count="2">
          <reference field="1" count="1" selected="0">
            <x v="63"/>
          </reference>
          <reference field="8" count="1">
            <x v="13"/>
          </reference>
        </references>
      </pivotArea>
    </format>
    <format dxfId="837">
      <pivotArea dataOnly="0" labelOnly="1" outline="0" fieldPosition="0">
        <references count="2">
          <reference field="1" count="1" selected="0">
            <x v="28"/>
          </reference>
          <reference field="8" count="1">
            <x v="19"/>
          </reference>
        </references>
      </pivotArea>
    </format>
    <format dxfId="836">
      <pivotArea dataOnly="0" labelOnly="1" outline="0" fieldPosition="0">
        <references count="2">
          <reference field="1" count="1" selected="0">
            <x v="62"/>
          </reference>
          <reference field="8" count="1">
            <x v="24"/>
          </reference>
        </references>
      </pivotArea>
    </format>
    <format dxfId="835">
      <pivotArea dataOnly="0" labelOnly="1" outline="0" fieldPosition="0">
        <references count="2">
          <reference field="1" count="1" selected="0">
            <x v="54"/>
          </reference>
          <reference field="8" count="1">
            <x v="24"/>
          </reference>
        </references>
      </pivotArea>
    </format>
    <format dxfId="834">
      <pivotArea dataOnly="0" labelOnly="1" outline="0" fieldPosition="0">
        <references count="2">
          <reference field="1" count="1" selected="0">
            <x v="110"/>
          </reference>
          <reference field="8" count="1">
            <x v="3"/>
          </reference>
        </references>
      </pivotArea>
    </format>
    <format dxfId="833">
      <pivotArea dataOnly="0" labelOnly="1" outline="0" fieldPosition="0">
        <references count="2">
          <reference field="1" count="1" selected="0">
            <x v="22"/>
          </reference>
          <reference field="8" count="1">
            <x v="33"/>
          </reference>
        </references>
      </pivotArea>
    </format>
    <format dxfId="832">
      <pivotArea dataOnly="0" labelOnly="1" outline="0" fieldPosition="0">
        <references count="2">
          <reference field="1" count="1" selected="0">
            <x v="40"/>
          </reference>
          <reference field="8" count="1">
            <x v="16"/>
          </reference>
        </references>
      </pivotArea>
    </format>
    <format dxfId="831">
      <pivotArea dataOnly="0" labelOnly="1" outline="0" fieldPosition="0">
        <references count="2">
          <reference field="1" count="1" selected="0">
            <x v="53"/>
          </reference>
          <reference field="8" count="1">
            <x v="24"/>
          </reference>
        </references>
      </pivotArea>
    </format>
    <format dxfId="830">
      <pivotArea dataOnly="0" labelOnly="1" outline="0" fieldPosition="0">
        <references count="2">
          <reference field="1" count="1" selected="0">
            <x v="47"/>
          </reference>
          <reference field="8" count="1">
            <x v="19"/>
          </reference>
        </references>
      </pivotArea>
    </format>
    <format dxfId="829">
      <pivotArea dataOnly="0" labelOnly="1" outline="0" fieldPosition="0">
        <references count="2">
          <reference field="1" count="1" selected="0">
            <x v="115"/>
          </reference>
          <reference field="8" count="1">
            <x v="30"/>
          </reference>
        </references>
      </pivotArea>
    </format>
    <format dxfId="828">
      <pivotArea dataOnly="0" labelOnly="1" outline="0" fieldPosition="0">
        <references count="2">
          <reference field="1" count="1" selected="0">
            <x v="73"/>
          </reference>
          <reference field="8" count="1">
            <x v="18"/>
          </reference>
        </references>
      </pivotArea>
    </format>
    <format dxfId="827">
      <pivotArea dataOnly="0" labelOnly="1" outline="0" fieldPosition="0">
        <references count="2">
          <reference field="1" count="1" selected="0">
            <x v="52"/>
          </reference>
          <reference field="8" count="1">
            <x v="10"/>
          </reference>
        </references>
      </pivotArea>
    </format>
    <format dxfId="826">
      <pivotArea dataOnly="0" labelOnly="1" outline="0" fieldPosition="0">
        <references count="2">
          <reference field="1" count="1" selected="0">
            <x v="30"/>
          </reference>
          <reference field="8" count="1">
            <x v="10"/>
          </reference>
        </references>
      </pivotArea>
    </format>
    <format dxfId="825">
      <pivotArea dataOnly="0" labelOnly="1" outline="0" fieldPosition="0">
        <references count="2">
          <reference field="1" count="1" selected="0">
            <x v="3"/>
          </reference>
          <reference field="8" count="1">
            <x v="22"/>
          </reference>
        </references>
      </pivotArea>
    </format>
    <format dxfId="824">
      <pivotArea dataOnly="0" labelOnly="1" outline="0" fieldPosition="0">
        <references count="2">
          <reference field="1" count="1" selected="0">
            <x v="72"/>
          </reference>
          <reference field="8" count="1">
            <x v="30"/>
          </reference>
        </references>
      </pivotArea>
    </format>
    <format dxfId="823">
      <pivotArea dataOnly="0" labelOnly="1" outline="0" fieldPosition="0">
        <references count="2">
          <reference field="1" count="1" selected="0">
            <x v="94"/>
          </reference>
          <reference field="8" count="1">
            <x v="30"/>
          </reference>
        </references>
      </pivotArea>
    </format>
    <format dxfId="822">
      <pivotArea dataOnly="0" labelOnly="1" outline="0" fieldPosition="0">
        <references count="2">
          <reference field="1" count="1" selected="0">
            <x v="45"/>
          </reference>
          <reference field="8" count="1">
            <x v="18"/>
          </reference>
        </references>
      </pivotArea>
    </format>
    <format dxfId="821">
      <pivotArea dataOnly="0" labelOnly="1" outline="0" fieldPosition="0">
        <references count="2">
          <reference field="1" count="1" selected="0">
            <x v="92"/>
          </reference>
          <reference field="8" count="1">
            <x v="3"/>
          </reference>
        </references>
      </pivotArea>
    </format>
    <format dxfId="820">
      <pivotArea dataOnly="0" labelOnly="1" outline="0" fieldPosition="0">
        <references count="2">
          <reference field="1" count="1" selected="0">
            <x v="50"/>
          </reference>
          <reference field="8" count="1">
            <x v="7"/>
          </reference>
        </references>
      </pivotArea>
    </format>
    <format dxfId="819">
      <pivotArea dataOnly="0" labelOnly="1" outline="0" fieldPosition="0">
        <references count="2">
          <reference field="1" count="1" selected="0">
            <x v="35"/>
          </reference>
          <reference field="8" count="1">
            <x v="30"/>
          </reference>
        </references>
      </pivotArea>
    </format>
    <format dxfId="818">
      <pivotArea dataOnly="0" labelOnly="1" outline="0" fieldPosition="0">
        <references count="2">
          <reference field="1" count="1" selected="0">
            <x v="76"/>
          </reference>
          <reference field="8" count="1">
            <x v="22"/>
          </reference>
        </references>
      </pivotArea>
    </format>
    <format dxfId="817">
      <pivotArea dataOnly="0" labelOnly="1" outline="0" fieldPosition="0">
        <references count="2">
          <reference field="1" count="1" selected="0">
            <x v="49"/>
          </reference>
          <reference field="8" count="1">
            <x v="31"/>
          </reference>
        </references>
      </pivotArea>
    </format>
    <format dxfId="816">
      <pivotArea dataOnly="0" labelOnly="1" outline="0" fieldPosition="0">
        <references count="2">
          <reference field="1" count="1" selected="0">
            <x v="93"/>
          </reference>
          <reference field="8" count="1">
            <x v="19"/>
          </reference>
        </references>
      </pivotArea>
    </format>
    <format dxfId="815">
      <pivotArea dataOnly="0" labelOnly="1" outline="0" fieldPosition="0">
        <references count="2">
          <reference field="1" count="1" selected="0">
            <x v="57"/>
          </reference>
          <reference field="8" count="1">
            <x v="21"/>
          </reference>
        </references>
      </pivotArea>
    </format>
    <format dxfId="814">
      <pivotArea dataOnly="0" labelOnly="1" outline="0" fieldPosition="0">
        <references count="2">
          <reference field="1" count="1" selected="0">
            <x v="97"/>
          </reference>
          <reference field="8" count="1">
            <x v="17"/>
          </reference>
        </references>
      </pivotArea>
    </format>
    <format dxfId="813">
      <pivotArea dataOnly="0" labelOnly="1" outline="0" fieldPosition="0">
        <references count="2">
          <reference field="1" count="1" selected="0">
            <x v="48"/>
          </reference>
          <reference field="8" count="1">
            <x v="18"/>
          </reference>
        </references>
      </pivotArea>
    </format>
    <format dxfId="812">
      <pivotArea dataOnly="0" labelOnly="1" outline="0" fieldPosition="0">
        <references count="2">
          <reference field="1" count="1" selected="0">
            <x v="111"/>
          </reference>
          <reference field="8" count="1">
            <x v="31"/>
          </reference>
        </references>
      </pivotArea>
    </format>
    <format dxfId="811">
      <pivotArea dataOnly="0" labelOnly="1" outline="0" fieldPosition="0">
        <references count="2">
          <reference field="1" count="1" selected="0">
            <x v="23"/>
          </reference>
          <reference field="8" count="1">
            <x v="30"/>
          </reference>
        </references>
      </pivotArea>
    </format>
    <format dxfId="810">
      <pivotArea dataOnly="0" labelOnly="1" outline="0" fieldPosition="0">
        <references count="2">
          <reference field="1" count="1" selected="0">
            <x v="0"/>
          </reference>
          <reference field="8" count="1">
            <x v="19"/>
          </reference>
        </references>
      </pivotArea>
    </format>
    <format dxfId="809">
      <pivotArea dataOnly="0" labelOnly="1" outline="0" fieldPosition="0">
        <references count="2">
          <reference field="1" count="1" selected="0">
            <x v="104"/>
          </reference>
          <reference field="8" count="1">
            <x v="30"/>
          </reference>
        </references>
      </pivotArea>
    </format>
    <format dxfId="808">
      <pivotArea dataOnly="0" labelOnly="1" outline="0" fieldPosition="0">
        <references count="2">
          <reference field="1" count="1" selected="0">
            <x v="98"/>
          </reference>
          <reference field="8" count="1">
            <x v="16"/>
          </reference>
        </references>
      </pivotArea>
    </format>
    <format dxfId="807">
      <pivotArea dataOnly="0" labelOnly="1" outline="0" fieldPosition="0">
        <references count="2">
          <reference field="1" count="1" selected="0">
            <x v="103"/>
          </reference>
          <reference field="8" count="1">
            <x v="11"/>
          </reference>
        </references>
      </pivotArea>
    </format>
    <format dxfId="806">
      <pivotArea dataOnly="0" labelOnly="1" outline="0" fieldPosition="0">
        <references count="2">
          <reference field="1" count="1" selected="0">
            <x v="100"/>
          </reference>
          <reference field="8" count="1">
            <x v="20"/>
          </reference>
        </references>
      </pivotArea>
    </format>
    <format dxfId="805">
      <pivotArea dataOnly="0" labelOnly="1" outline="0" fieldPosition="0">
        <references count="2">
          <reference field="1" count="1" selected="0">
            <x v="102"/>
          </reference>
          <reference field="8" count="1">
            <x v="10"/>
          </reference>
        </references>
      </pivotArea>
    </format>
    <format dxfId="804">
      <pivotArea dataOnly="0" labelOnly="1" outline="0" fieldPosition="0">
        <references count="2">
          <reference field="1" count="1" selected="0">
            <x v="99"/>
          </reference>
          <reference field="8" count="1">
            <x v="14"/>
          </reference>
        </references>
      </pivotArea>
    </format>
    <format dxfId="803">
      <pivotArea dataOnly="0" labelOnly="1" outline="0" fieldPosition="0">
        <references count="2">
          <reference field="1" count="1" selected="0">
            <x v="112"/>
          </reference>
          <reference field="8" count="1">
            <x v="18"/>
          </reference>
        </references>
      </pivotArea>
    </format>
    <format dxfId="802">
      <pivotArea dataOnly="0" labelOnly="1" outline="0" fieldPosition="0">
        <references count="2">
          <reference field="1" count="1" selected="0">
            <x v="101"/>
          </reference>
          <reference field="8" count="1">
            <x v="18"/>
          </reference>
        </references>
      </pivotArea>
    </format>
    <format dxfId="801">
      <pivotArea dataOnly="0" labelOnly="1" outline="0" fieldPosition="0">
        <references count="2">
          <reference field="1" count="1" selected="0">
            <x v="114"/>
          </reference>
          <reference field="8" count="1">
            <x v="32"/>
          </reference>
        </references>
      </pivotArea>
    </format>
    <format dxfId="800">
      <pivotArea dataOnly="0" labelOnly="1" outline="0" fieldPosition="0">
        <references count="2">
          <reference field="1" count="1" selected="0">
            <x v="44"/>
          </reference>
          <reference field="8" count="1">
            <x v="8"/>
          </reference>
        </references>
      </pivotArea>
    </format>
    <format dxfId="799">
      <pivotArea dataOnly="0" labelOnly="1" outline="0" fieldPosition="0">
        <references count="2">
          <reference field="1" count="1" selected="0">
            <x v="27"/>
          </reference>
          <reference field="8" count="1">
            <x v="18"/>
          </reference>
        </references>
      </pivotArea>
    </format>
    <format dxfId="798">
      <pivotArea dataOnly="0" labelOnly="1" outline="0" fieldPosition="0">
        <references count="2">
          <reference field="1" count="1" selected="0">
            <x v="82"/>
          </reference>
          <reference field="8" count="1">
            <x v="24"/>
          </reference>
        </references>
      </pivotArea>
    </format>
    <format dxfId="797">
      <pivotArea dataOnly="0" labelOnly="1" outline="0" fieldPosition="0">
        <references count="2">
          <reference field="1" count="1" selected="0">
            <x v="81"/>
          </reference>
          <reference field="8" count="1">
            <x v="30"/>
          </reference>
        </references>
      </pivotArea>
    </format>
    <format dxfId="796">
      <pivotArea dataOnly="0" labelOnly="1" outline="0" fieldPosition="0">
        <references count="2">
          <reference field="1" count="1" selected="0">
            <x v="83"/>
          </reference>
          <reference field="8" count="1">
            <x v="27"/>
          </reference>
        </references>
      </pivotArea>
    </format>
    <format dxfId="795">
      <pivotArea dataOnly="0" labelOnly="1" outline="0" fieldPosition="0">
        <references count="2">
          <reference field="1" count="1" selected="0">
            <x v="116"/>
          </reference>
          <reference field="8" count="1">
            <x v="30"/>
          </reference>
        </references>
      </pivotArea>
    </format>
    <format dxfId="794">
      <pivotArea dataOnly="0" labelOnly="1" outline="0" fieldPosition="0">
        <references count="2">
          <reference field="1" count="1" selected="0">
            <x v="77"/>
          </reference>
          <reference field="8" count="1">
            <x v="7"/>
          </reference>
        </references>
      </pivotArea>
    </format>
    <format dxfId="793">
      <pivotArea dataOnly="0" labelOnly="1" outline="0" fieldPosition="0">
        <references count="2">
          <reference field="1" count="1" selected="0">
            <x v="78"/>
          </reference>
          <reference field="8" count="1">
            <x v="32"/>
          </reference>
        </references>
      </pivotArea>
    </format>
    <format dxfId="792">
      <pivotArea dataOnly="0" labelOnly="1" outline="0" fieldPosition="0">
        <references count="2">
          <reference field="1" count="1" selected="0">
            <x v="80"/>
          </reference>
          <reference field="8" count="1">
            <x v="30"/>
          </reference>
        </references>
      </pivotArea>
    </format>
    <format dxfId="791">
      <pivotArea dataOnly="0" labelOnly="1" outline="0" fieldPosition="0">
        <references count="2">
          <reference field="1" count="1" selected="0">
            <x v="90"/>
          </reference>
          <reference field="8" count="1">
            <x v="31"/>
          </reference>
        </references>
      </pivotArea>
    </format>
    <format dxfId="790">
      <pivotArea dataOnly="0" labelOnly="1" outline="0" axis="axisValues" fieldPosition="0"/>
    </format>
    <format dxfId="789">
      <pivotArea dataOnly="0" labelOnly="1" outline="0" fieldPosition="0">
        <references count="1">
          <reference field="8" count="0"/>
        </references>
      </pivotArea>
    </format>
  </formats>
  <pivotTableStyleInfo name="LRA"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5.xml><?xml version="1.0" encoding="utf-8"?>
<pivotTableDefinition xmlns="http://schemas.openxmlformats.org/spreadsheetml/2006/main" name="PT_Rechtsformen" cacheId="15" applyNumberFormats="0" applyBorderFormats="0" applyFontFormats="0" applyPatternFormats="0" applyAlignmentFormats="0" applyWidthHeightFormats="1" dataCaption="Werte" grandTotalCaption="Gesamt" updatedVersion="6" minRefreshableVersion="3" itemPrintTitles="1" createdVersion="6" indent="0" outline="1" outlineData="1" multipleFieldFilters="0" rowHeaderCaption="Rechtsform">
  <location ref="B4:D10" firstHeaderRow="0" firstDataRow="1" firstDataCol="1"/>
  <pivotFields count="6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0"/>
        <item x="4"/>
        <item x="2"/>
        <item x="3"/>
        <item x="1"/>
        <item t="default"/>
      </items>
    </pivotField>
    <pivotField showAll="0" defaultSubtotal="0"/>
    <pivotField showAll="0"/>
    <pivotField showAll="0"/>
    <pivotField showAll="0" defaultSubtotal="0"/>
    <pivotField showAll="0" defaultSubtotal="0"/>
    <pivotField showAll="0" defaultSubtotal="0"/>
    <pivotField showAll="0" defaultSubtotal="0"/>
    <pivotField showAll="0"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pivotField>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6">
        <item x="15"/>
        <item x="1"/>
        <item x="8"/>
        <item x="7"/>
        <item x="9"/>
        <item x="13"/>
        <item x="14"/>
        <item x="0"/>
        <item x="2"/>
        <item x="3"/>
        <item x="11"/>
        <item x="12"/>
        <item x="10"/>
        <item x="4"/>
        <item x="6"/>
        <item x="5"/>
      </items>
    </pivotField>
    <pivotField dragToRow="0" dragToCol="0" dragToPage="0" showAll="0" defaultSubtotal="0"/>
  </pivotFields>
  <rowFields count="1">
    <field x="14"/>
  </rowFields>
  <rowItems count="6">
    <i>
      <x/>
    </i>
    <i>
      <x v="1"/>
    </i>
    <i>
      <x v="2"/>
    </i>
    <i>
      <x v="3"/>
    </i>
    <i>
      <x v="4"/>
    </i>
    <i t="grand">
      <x/>
    </i>
  </rowItems>
  <colFields count="1">
    <field x="-2"/>
  </colFields>
  <colItems count="2">
    <i>
      <x/>
    </i>
    <i i="1">
      <x v="1"/>
    </i>
  </colItems>
  <dataFields count="2">
    <dataField name="Anzahl" fld="14" subtotal="count" baseField="0" baseItem="0"/>
    <dataField name="in Prozent" fld="14" subtotal="count" showDataAs="percentOfTotal" baseField="0" baseItem="0" numFmtId="164"/>
  </dataFields>
  <formats count="5">
    <format dxfId="788">
      <pivotArea dataOnly="0" labelOnly="1" grandRow="1" outline="0" fieldPosition="0"/>
    </format>
    <format dxfId="787">
      <pivotArea outline="0" fieldPosition="0">
        <references count="1">
          <reference field="4294967294" count="1">
            <x v="1"/>
          </reference>
        </references>
      </pivotArea>
    </format>
    <format dxfId="786">
      <pivotArea outline="0" fieldPosition="0">
        <references count="1">
          <reference field="4294967294" count="1">
            <x v="1"/>
          </reference>
        </references>
      </pivotArea>
    </format>
    <format dxfId="785">
      <pivotArea dataOnly="0" labelOnly="1" fieldPosition="0">
        <references count="1">
          <reference field="14" count="0"/>
        </references>
      </pivotArea>
    </format>
    <format dxfId="784">
      <pivotArea dataOnly="0" labelOnly="1" grandRow="1" outline="0" fieldPosition="0"/>
    </format>
  </formats>
  <pivotTableStyleInfo name="LRA"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T_Traeger" cacheId="15" applyNumberFormats="0" applyBorderFormats="0" applyFontFormats="0" applyPatternFormats="0" applyAlignmentFormats="0" applyWidthHeightFormats="1" dataCaption="Werte" grandTotalCaption="Gesamt" updatedVersion="6" minRefreshableVersion="3" showDrill="0" itemPrintTitles="1" createdVersion="6" indent="0" outline="1" outlineData="1" multipleFieldFilters="0" rowHeaderCaption="Träger">
  <location ref="B4:D21" firstHeaderRow="0" firstDataRow="1" firstDataCol="1"/>
  <pivotFields count="6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defaultSubtotal="0"/>
    <pivotField showAll="0"/>
    <pivotField showAll="0"/>
    <pivotField showAll="0" defaultSubtotal="0"/>
    <pivotField showAll="0" defaultSubtotal="0"/>
    <pivotField showAll="0" defaultSubtotal="0"/>
    <pivotField showAll="0" defaultSubtotal="0"/>
    <pivotField axis="axisRow" showAll="0" measureFilter="1" sortType="descending"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defaultSubtotal="0">
      <items count="16">
        <item n="Träger mit nur einer Einrichtung" sd="0" x="15"/>
        <item sd="0" x="5"/>
        <item sd="0" x="6"/>
        <item sd="0" x="4"/>
        <item sd="0" x="10"/>
        <item sd="0" x="12"/>
        <item sd="0" x="11"/>
        <item sd="0" x="3"/>
        <item sd="0" x="2"/>
        <item sd="0" x="0"/>
        <item sd="0" x="14"/>
        <item sd="0" x="13"/>
        <item sd="0" x="9"/>
        <item sd="0" x="7"/>
        <item sd="0" x="8"/>
        <item sd="0" x="1"/>
      </items>
      <autoSortScope>
        <pivotArea dataOnly="0" outline="0" fieldPosition="0">
          <references count="1">
            <reference field="4294967294" count="1" selected="0">
              <x v="0"/>
            </reference>
          </references>
        </pivotArea>
      </autoSortScope>
    </pivotField>
    <pivotField dragToRow="0" dragToCol="0" dragToPage="0" showAll="0" defaultSubtotal="0"/>
  </pivotFields>
  <rowFields count="2">
    <field x="66"/>
    <field x="22"/>
  </rowFields>
  <rowItems count="17">
    <i>
      <x/>
    </i>
    <i>
      <x v="8"/>
    </i>
    <i>
      <x v="9"/>
    </i>
    <i>
      <x v="15"/>
    </i>
    <i>
      <x v="4"/>
    </i>
    <i>
      <x v="2"/>
    </i>
    <i>
      <x v="5"/>
    </i>
    <i>
      <x v="1"/>
    </i>
    <i>
      <x v="7"/>
    </i>
    <i>
      <x v="3"/>
    </i>
    <i>
      <x v="14"/>
    </i>
    <i>
      <x v="13"/>
    </i>
    <i>
      <x v="10"/>
    </i>
    <i>
      <x v="6"/>
    </i>
    <i>
      <x v="11"/>
    </i>
    <i>
      <x v="12"/>
    </i>
    <i t="grand">
      <x/>
    </i>
  </rowItems>
  <colFields count="1">
    <field x="-2"/>
  </colFields>
  <colItems count="2">
    <i>
      <x/>
    </i>
    <i i="1">
      <x v="1"/>
    </i>
  </colItems>
  <dataFields count="2">
    <dataField name="Anzahl" fld="14" subtotal="count" baseField="0" baseItem="0"/>
    <dataField name="in Prozent" fld="14" subtotal="count" showDataAs="percentOfTotal" baseField="0" baseItem="0" numFmtId="164"/>
  </dataFields>
  <formats count="6">
    <format dxfId="783">
      <pivotArea dataOnly="0" labelOnly="1" grandRow="1" outline="0" fieldPosition="0"/>
    </format>
    <format dxfId="782">
      <pivotArea outline="0" fieldPosition="0">
        <references count="1">
          <reference field="4294967294" count="1">
            <x v="1"/>
          </reference>
        </references>
      </pivotArea>
    </format>
    <format dxfId="781">
      <pivotArea outline="0" fieldPosition="0">
        <references count="1">
          <reference field="4294967294" count="1">
            <x v="1"/>
          </reference>
        </references>
      </pivotArea>
    </format>
    <format dxfId="780">
      <pivotArea dataOnly="0" labelOnly="1" grandRow="1" outline="0" fieldPosition="0"/>
    </format>
    <format dxfId="779">
      <pivotArea dataOnly="0" labelOnly="1" fieldPosition="0">
        <references count="1">
          <reference field="22" count="0"/>
        </references>
      </pivotArea>
    </format>
    <format dxfId="778">
      <pivotArea dataOnly="0" labelOnly="1" fieldPosition="0">
        <references count="1">
          <reference field="66" count="0"/>
        </references>
      </pivotArea>
    </format>
  </formats>
  <pivotTableStyleInfo name="LRA" showRowHeaders="1" showColHeaders="1" showRowStripes="0" showColStripes="0" showLastColumn="1"/>
  <filters count="1">
    <filter fld="22" type="valueGreaterThan" evalOrder="-1" id="1" iMeasureFld="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T_Gruppenformen" cacheId="15" applyNumberFormats="0" applyBorderFormats="0" applyFontFormats="0" applyPatternFormats="0" applyAlignmentFormats="0" applyWidthHeightFormats="1" dataCaption="Werte" grandTotalCaption="Gesamt" updatedVersion="6" minRefreshableVersion="3" itemPrintTitles="1" createdVersion="6" indent="0" outline="1" outlineData="1" multipleFieldFilters="0" chartFormat="1" rowHeaderCaption="Gruppenform">
  <location ref="B4:D8" firstHeaderRow="0" firstDataRow="1" firstDataCol="1"/>
  <pivotFields count="68">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0"/>
        <item x="1"/>
        <item x="2"/>
        <item h="1" m="1" x="3"/>
        <item h="1" m="1" x="4"/>
        <item t="default"/>
      </items>
    </pivotField>
    <pivotField showAll="0"/>
    <pivotField showAll="0"/>
    <pivotField showAll="0"/>
    <pivotField showAll="0"/>
    <pivotField showAll="0" defaultSubtotal="0"/>
    <pivotField showAll="0" defaultSubtotal="0"/>
    <pivotField showAll="0" defaultSubtotal="0"/>
    <pivotField showAll="0" defaultSubtotal="0"/>
    <pivotField showAll="0"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pivotField>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6">
        <item x="15"/>
        <item x="1"/>
        <item x="8"/>
        <item x="7"/>
        <item x="9"/>
        <item x="13"/>
        <item x="14"/>
        <item x="0"/>
        <item x="2"/>
        <item x="3"/>
        <item x="11"/>
        <item x="12"/>
        <item x="10"/>
        <item x="4"/>
        <item x="6"/>
        <item x="5"/>
      </items>
    </pivotField>
    <pivotField dragToRow="0" dragToCol="0" dragToPage="0" showAll="0" defaultSubtotal="0"/>
  </pivotFields>
  <rowFields count="1">
    <field x="13"/>
  </rowFields>
  <rowItems count="4">
    <i>
      <x/>
    </i>
    <i>
      <x v="1"/>
    </i>
    <i>
      <x v="2"/>
    </i>
    <i t="grand">
      <x/>
    </i>
  </rowItems>
  <colFields count="1">
    <field x="-2"/>
  </colFields>
  <colItems count="2">
    <i>
      <x/>
    </i>
    <i i="1">
      <x v="1"/>
    </i>
  </colItems>
  <dataFields count="2">
    <dataField name="Anzahl" fld="13" subtotal="count" baseField="0" baseItem="0"/>
    <dataField name="in Prozent" fld="13" subtotal="count" showDataAs="percentOfTotal" baseField="0" baseItem="0" numFmtId="164"/>
  </dataFields>
  <formats count="2">
    <format dxfId="777">
      <pivotArea dataOnly="0" labelOnly="1" fieldPosition="0">
        <references count="1">
          <reference field="13" count="0"/>
        </references>
      </pivotArea>
    </format>
    <format dxfId="776">
      <pivotArea dataOnly="0" labelOnly="1" grandRow="1" outline="0" fieldPosition="0"/>
    </format>
  </formats>
  <chartFormats count="8">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1"/>
          </reference>
        </references>
      </pivotArea>
    </chartFormat>
    <chartFormat chart="0" format="6">
      <pivotArea type="data" outline="0" fieldPosition="0">
        <references count="2">
          <reference field="4294967294" count="1" selected="0">
            <x v="0"/>
          </reference>
          <reference field="13" count="1" selected="0">
            <x v="0"/>
          </reference>
        </references>
      </pivotArea>
    </chartFormat>
    <chartFormat chart="0" format="7">
      <pivotArea type="data" outline="0" fieldPosition="0">
        <references count="2">
          <reference field="4294967294" count="1" selected="0">
            <x v="0"/>
          </reference>
          <reference field="13" count="1" selected="0">
            <x v="1"/>
          </reference>
        </references>
      </pivotArea>
    </chartFormat>
    <chartFormat chart="0" format="8">
      <pivotArea type="data" outline="0" fieldPosition="0">
        <references count="2">
          <reference field="4294967294" count="1" selected="0">
            <x v="0"/>
          </reference>
          <reference field="13" count="1" selected="0">
            <x v="2"/>
          </reference>
        </references>
      </pivotArea>
    </chartFormat>
    <chartFormat chart="0" format="9">
      <pivotArea type="data" outline="0" fieldPosition="0">
        <references count="2">
          <reference field="4294967294" count="1" selected="0">
            <x v="1"/>
          </reference>
          <reference field="13" count="1" selected="0">
            <x v="0"/>
          </reference>
        </references>
      </pivotArea>
    </chartFormat>
    <chartFormat chart="0" format="10">
      <pivotArea type="data" outline="0" fieldPosition="0">
        <references count="2">
          <reference field="4294967294" count="1" selected="0">
            <x v="1"/>
          </reference>
          <reference field="13" count="1" selected="0">
            <x v="1"/>
          </reference>
        </references>
      </pivotArea>
    </chartFormat>
    <chartFormat chart="0" format="11">
      <pivotArea type="data" outline="0" fieldPosition="0">
        <references count="2">
          <reference field="4294967294" count="1" selected="0">
            <x v="1"/>
          </reference>
          <reference field="13" count="1" selected="0">
            <x v="2"/>
          </reference>
        </references>
      </pivotArea>
    </chartFormat>
  </chartFormats>
  <pivotTableStyleInfo name="LRA"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T_Inklusion" cacheId="15" applyNumberFormats="0" applyBorderFormats="0" applyFontFormats="0" applyPatternFormats="0" applyAlignmentFormats="0" applyWidthHeightFormats="1" dataCaption="Werte" grandTotalCaption="Gesamt" updatedVersion="6" minRefreshableVersion="3" itemPrintTitles="1" createdVersion="6" indent="0" outline="1" outlineData="1" multipleFieldFilters="0" chartFormat="1" rowHeaderCaption="Inklusionsplätze">
  <location ref="B4:D8" firstHeaderRow="0" firstDataRow="1" firstDataCol="1"/>
  <pivotFields count="6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pivotField>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axis="axisRow" dataField="1"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6">
        <item x="15"/>
        <item x="1"/>
        <item x="8"/>
        <item x="7"/>
        <item x="9"/>
        <item x="13"/>
        <item x="14"/>
        <item x="0"/>
        <item x="2"/>
        <item x="3"/>
        <item x="11"/>
        <item x="12"/>
        <item x="10"/>
        <item x="4"/>
        <item x="6"/>
        <item x="5"/>
      </items>
    </pivotField>
    <pivotField dragToRow="0" dragToCol="0" dragToPage="0" showAll="0" defaultSubtotal="0"/>
  </pivotFields>
  <rowFields count="1">
    <field x="46"/>
  </rowFields>
  <rowItems count="4">
    <i>
      <x/>
    </i>
    <i>
      <x v="1"/>
    </i>
    <i>
      <x v="2"/>
    </i>
    <i t="grand">
      <x/>
    </i>
  </rowItems>
  <colFields count="1">
    <field x="-2"/>
  </colFields>
  <colItems count="2">
    <i>
      <x/>
    </i>
    <i i="1">
      <x v="1"/>
    </i>
  </colItems>
  <dataFields count="2">
    <dataField name="Anzahl" fld="46" subtotal="count" baseField="0" baseItem="0"/>
    <dataField name="in Prozent" fld="46" subtotal="count" showDataAs="percentOfTotal" baseField="0" baseItem="0" numFmtId="164"/>
  </dataFields>
  <formats count="4">
    <format dxfId="775">
      <pivotArea dataOnly="0" labelOnly="1" grandRow="1" outline="0" fieldPosition="0"/>
    </format>
    <format dxfId="774">
      <pivotArea outline="0" fieldPosition="0">
        <references count="1">
          <reference field="4294967294" count="1">
            <x v="1"/>
          </reference>
        </references>
      </pivotArea>
    </format>
    <format dxfId="773">
      <pivotArea outline="0" fieldPosition="0">
        <references count="1">
          <reference field="4294967294" count="1">
            <x v="1"/>
          </reference>
        </references>
      </pivotArea>
    </format>
    <format dxfId="772">
      <pivotArea dataOnly="0" labelOnly="1" fieldPosition="0">
        <references count="1">
          <reference field="46" count="0"/>
        </references>
      </pivotArea>
    </format>
  </formats>
  <chartFormats count="8">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 chart="0" format="4">
      <pivotArea type="data" outline="0" fieldPosition="0">
        <references count="2">
          <reference field="4294967294" count="1" selected="0">
            <x v="0"/>
          </reference>
          <reference field="46" count="1" selected="0">
            <x v="2"/>
          </reference>
        </references>
      </pivotArea>
    </chartFormat>
    <chartFormat chart="0" format="5">
      <pivotArea type="data" outline="0" fieldPosition="0">
        <references count="2">
          <reference field="4294967294" count="1" selected="0">
            <x v="0"/>
          </reference>
          <reference field="46" count="1" selected="0">
            <x v="1"/>
          </reference>
        </references>
      </pivotArea>
    </chartFormat>
    <chartFormat chart="0" format="6">
      <pivotArea type="data" outline="0" fieldPosition="0">
        <references count="2">
          <reference field="4294967294" count="1" selected="0">
            <x v="0"/>
          </reference>
          <reference field="46" count="1" selected="0">
            <x v="0"/>
          </reference>
        </references>
      </pivotArea>
    </chartFormat>
    <chartFormat chart="0" format="7">
      <pivotArea type="data" outline="0" fieldPosition="0">
        <references count="2">
          <reference field="4294967294" count="1" selected="0">
            <x v="1"/>
          </reference>
          <reference field="46" count="1" selected="0">
            <x v="0"/>
          </reference>
        </references>
      </pivotArea>
    </chartFormat>
    <chartFormat chart="0" format="8">
      <pivotArea type="data" outline="0" fieldPosition="0">
        <references count="2">
          <reference field="4294967294" count="1" selected="0">
            <x v="1"/>
          </reference>
          <reference field="46" count="1" selected="0">
            <x v="1"/>
          </reference>
        </references>
      </pivotArea>
    </chartFormat>
    <chartFormat chart="0" format="9">
      <pivotArea type="data" outline="0" fieldPosition="0">
        <references count="2">
          <reference field="4294967294" count="1" selected="0">
            <x v="1"/>
          </reference>
          <reference field="46" count="1" selected="0">
            <x v="2"/>
          </reference>
        </references>
      </pivotArea>
    </chartFormat>
  </chartFormats>
  <pivotTableStyleInfo name="LRA"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T_Sozialraeume" cacheId="15" applyNumberFormats="0" applyBorderFormats="0" applyFontFormats="0" applyPatternFormats="0" applyAlignmentFormats="0" applyWidthHeightFormats="1" dataCaption="Werte" grandTotalCaption="Gesamt" updatedVersion="6" minRefreshableVersion="3" itemPrintTitles="1" createdVersion="6" indent="0" outline="1" outlineData="1" multipleFieldFilters="0" rowHeaderCaption="Region">
  <location ref="B4:D9" firstHeaderRow="0" firstDataRow="1" firstDataCol="1"/>
  <pivotFields count="68">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3"/>
        <item x="0"/>
        <item x="1"/>
        <item x="2"/>
        <item m="1" x="4"/>
        <item t="default"/>
      </items>
    </pivotField>
    <pivotField showAll="0"/>
    <pivotField showAll="0"/>
    <pivotField showAll="0"/>
    <pivotField showAll="0" defaultSubtotal="0"/>
    <pivotField showAll="0"/>
    <pivotField showAll="0"/>
    <pivotField showAll="0" defaultSubtotal="0"/>
    <pivotField showAll="0" defaultSubtotal="0"/>
    <pivotField showAll="0" defaultSubtotal="0"/>
    <pivotField showAll="0" defaultSubtotal="0"/>
    <pivotField showAll="0"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pivotField>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6">
        <item x="15"/>
        <item x="1"/>
        <item x="8"/>
        <item x="7"/>
        <item x="9"/>
        <item x="13"/>
        <item x="14"/>
        <item x="0"/>
        <item x="2"/>
        <item x="3"/>
        <item x="11"/>
        <item x="12"/>
        <item x="10"/>
        <item x="4"/>
        <item x="6"/>
        <item x="5"/>
      </items>
    </pivotField>
    <pivotField dragToRow="0" dragToCol="0" dragToPage="0" showAll="0" defaultSubtotal="0"/>
  </pivotFields>
  <rowFields count="1">
    <field x="11"/>
  </rowFields>
  <rowItems count="5">
    <i>
      <x/>
    </i>
    <i>
      <x v="1"/>
    </i>
    <i>
      <x v="2"/>
    </i>
    <i>
      <x v="3"/>
    </i>
    <i t="grand">
      <x/>
    </i>
  </rowItems>
  <colFields count="1">
    <field x="-2"/>
  </colFields>
  <colItems count="2">
    <i>
      <x/>
    </i>
    <i i="1">
      <x v="1"/>
    </i>
  </colItems>
  <dataFields count="2">
    <dataField name="Einrichtungen" fld="11" subtotal="count" baseField="0" baseItem="0"/>
    <dataField name="in Prozent" fld="11" subtotal="count" showDataAs="percentOfTotal" baseField="0" baseItem="0" numFmtId="164"/>
  </dataFields>
  <formats count="8">
    <format dxfId="771">
      <pivotArea dataOnly="0" labelOnly="1" grandRow="1" outline="0" fieldPosition="0"/>
    </format>
    <format dxfId="770">
      <pivotArea outline="0" fieldPosition="0">
        <references count="1">
          <reference field="4294967294" count="1">
            <x v="1"/>
          </reference>
        </references>
      </pivotArea>
    </format>
    <format dxfId="769">
      <pivotArea collapsedLevelsAreSubtotals="1" fieldPosition="0">
        <references count="2">
          <reference field="4294967294" count="1" selected="0">
            <x v="1"/>
          </reference>
          <reference field="11" count="1">
            <x v="0"/>
          </reference>
        </references>
      </pivotArea>
    </format>
    <format dxfId="768">
      <pivotArea collapsedLevelsAreSubtotals="1" fieldPosition="0">
        <references count="2">
          <reference field="4294967294" count="1" selected="0">
            <x v="1"/>
          </reference>
          <reference field="11" count="1">
            <x v="0"/>
          </reference>
        </references>
      </pivotArea>
    </format>
    <format dxfId="767">
      <pivotArea outline="0" fieldPosition="0">
        <references count="1">
          <reference field="4294967294" count="1">
            <x v="1"/>
          </reference>
        </references>
      </pivotArea>
    </format>
    <format dxfId="766">
      <pivotArea field="11" type="button" dataOnly="0" labelOnly="1" outline="0" axis="axisRow" fieldPosition="0"/>
    </format>
    <format dxfId="765">
      <pivotArea dataOnly="0" labelOnly="1" fieldPosition="0">
        <references count="1">
          <reference field="11" count="0"/>
        </references>
      </pivotArea>
    </format>
    <format dxfId="764">
      <pivotArea dataOnly="0" labelOnly="1" grandRow="1" outline="0" fieldPosition="0"/>
    </format>
  </formats>
  <pivotTableStyleInfo name="LRA"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T_Sprach_Kitas" cacheId="15" applyNumberFormats="0" applyBorderFormats="0" applyFontFormats="0" applyPatternFormats="0" applyAlignmentFormats="0" applyWidthHeightFormats="1" dataCaption="Werte" updatedVersion="6" minRefreshableVersion="3" showDrill="0" rowGrandTotals="0" colGrandTotals="0" itemPrintTitles="1" createdVersion="6" indent="0" compact="0" compactData="0" multipleFieldFilters="0" rowHeaderCaption="Sprach-Kitas">
  <location ref="B6:D15" firstHeaderRow="1" firstDataRow="1" firstDataCol="3" rowPageCount="1" colPageCount="1"/>
  <pivotFields count="68">
    <pivotField axis="axisRow" compact="0" outline="0" showAll="0" defaultSubtotal="0">
      <items count="112">
        <item x="31"/>
        <item x="24"/>
        <item x="32"/>
        <item x="3"/>
        <item x="73"/>
        <item x="83"/>
        <item x="39"/>
        <item x="36"/>
        <item x="53"/>
        <item x="44"/>
        <item x="84"/>
        <item x="102"/>
        <item x="70"/>
        <item x="94"/>
        <item x="58"/>
        <item x="61"/>
        <item x="41"/>
        <item x="47"/>
        <item x="68"/>
        <item x="14"/>
        <item x="93"/>
        <item x="9"/>
        <item x="71"/>
        <item x="29"/>
        <item x="96"/>
        <item x="46"/>
        <item x="17"/>
        <item x="75"/>
        <item x="98"/>
        <item x="35"/>
        <item x="20"/>
        <item x="49"/>
        <item x="43"/>
        <item x="59"/>
        <item x="13"/>
        <item m="1" x="109"/>
        <item x="89"/>
        <item x="26"/>
        <item x="50"/>
        <item x="40"/>
        <item x="57"/>
        <item m="1" x="110"/>
        <item x="42"/>
        <item x="90"/>
        <item x="95"/>
        <item x="100"/>
        <item x="6"/>
        <item x="77"/>
        <item x="25"/>
        <item x="23"/>
        <item x="21"/>
        <item x="11"/>
        <item x="10"/>
        <item x="18"/>
        <item x="66"/>
        <item x="74"/>
        <item x="5"/>
        <item x="86"/>
        <item x="38"/>
        <item m="1" x="111"/>
        <item x="37"/>
        <item x="27"/>
        <item x="15"/>
        <item x="0"/>
        <item x="12"/>
        <item x="99"/>
        <item x="91"/>
        <item x="76"/>
        <item x="87"/>
        <item x="51"/>
        <item x="19"/>
        <item x="48"/>
        <item x="28"/>
        <item x="67"/>
        <item x="64"/>
        <item x="72"/>
        <item x="78"/>
        <item x="97"/>
        <item x="1"/>
        <item x="45"/>
        <item x="22"/>
        <item x="34"/>
        <item x="7"/>
        <item x="103"/>
        <item x="65"/>
        <item x="4"/>
        <item x="30"/>
        <item x="55"/>
        <item x="85"/>
        <item x="16"/>
        <item x="2"/>
        <item x="81"/>
        <item x="80"/>
        <item x="33"/>
        <item x="62"/>
        <item x="92"/>
        <item x="56"/>
        <item x="69"/>
        <item x="104"/>
        <item x="105"/>
        <item x="106"/>
        <item x="82"/>
        <item x="63"/>
        <item x="60"/>
        <item x="54"/>
        <item x="52"/>
        <item x="108"/>
        <item x="88"/>
        <item x="8"/>
        <item x="107"/>
        <item x="101"/>
        <item x="79"/>
      </items>
      <extLst>
        <ext xmlns:x14="http://schemas.microsoft.com/office/spreadsheetml/2009/9/main" uri="{2946ED86-A175-432a-8AC1-64E0C546D7DE}">
          <x14:pivotField fillDownLabels="1"/>
        </ext>
      </extLst>
    </pivotField>
    <pivotField axis="axisRow" compact="0" outline="0" showAll="0" defaultSubtotal="0">
      <items count="117">
        <item x="66"/>
        <item m="1" x="112"/>
        <item x="2"/>
        <item x="76"/>
        <item x="10"/>
        <item x="43"/>
        <item x="5"/>
        <item x="11"/>
        <item x="51"/>
        <item x="52"/>
        <item x="50"/>
        <item x="61"/>
        <item x="1"/>
        <item x="19"/>
        <item m="1" x="109"/>
        <item x="21"/>
        <item x="49"/>
        <item x="16"/>
        <item x="54"/>
        <item x="8"/>
        <item x="65"/>
        <item x="34"/>
        <item x="79"/>
        <item x="60"/>
        <item sd="0" m="1" x="114"/>
        <item sd="0" m="1" x="111"/>
        <item x="59"/>
        <item x="27"/>
        <item x="13"/>
        <item x="47"/>
        <item x="25"/>
        <item x="24"/>
        <item x="30"/>
        <item x="9"/>
        <item x="85"/>
        <item x="37"/>
        <item x="48"/>
        <item x="31"/>
        <item x="3"/>
        <item x="75"/>
        <item x="17"/>
        <item x="55"/>
        <item x="18"/>
        <item x="94"/>
        <item x="57"/>
        <item sd="0" m="1" x="110"/>
        <item x="74"/>
        <item x="90"/>
        <item x="88"/>
        <item x="84"/>
        <item x="45"/>
        <item x="41"/>
        <item x="78"/>
        <item x="72"/>
        <item x="67"/>
        <item x="46"/>
        <item x="91"/>
        <item x="64"/>
        <item x="15"/>
        <item x="53"/>
        <item x="20"/>
        <item x="28"/>
        <item x="71"/>
        <item x="36"/>
        <item x="22"/>
        <item x="58"/>
        <item x="29"/>
        <item x="39"/>
        <item x="56"/>
        <item x="44"/>
        <item x="26"/>
        <item x="82"/>
        <item x="40"/>
        <item x="0"/>
        <item x="7"/>
        <item x="87"/>
        <item x="102"/>
        <item x="107"/>
        <item x="38"/>
        <item x="106"/>
        <item x="104"/>
        <item x="97"/>
        <item x="103"/>
        <item x="35"/>
        <item x="23"/>
        <item x="32"/>
        <item x="12"/>
        <item x="14"/>
        <item x="4"/>
        <item x="108"/>
        <item x="6"/>
        <item x="83"/>
        <item m="1" x="116"/>
        <item m="1" x="115"/>
        <item x="89"/>
        <item x="98"/>
        <item x="96"/>
        <item x="99"/>
        <item x="77"/>
        <item x="68"/>
        <item x="93"/>
        <item x="69"/>
        <item x="33"/>
        <item n="Städt. Kindergarten/Kinderkrippe Unterhausener Dorfspatzen" x="62"/>
        <item x="63"/>
        <item x="42"/>
        <item x="70"/>
        <item x="73"/>
        <item x="92"/>
        <item m="1" x="113"/>
        <item x="101"/>
        <item x="80"/>
        <item x="105"/>
        <item x="86"/>
        <item x="81"/>
        <item x="100"/>
        <item x="9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4">
        <item x="15"/>
        <item x="17"/>
        <item x="3"/>
        <item x="20"/>
        <item x="19"/>
        <item x="25"/>
        <item x="22"/>
        <item x="31"/>
        <item x="28"/>
        <item x="26"/>
        <item x="21"/>
        <item x="11"/>
        <item x="9"/>
        <item x="29"/>
        <item x="16"/>
        <item x="23"/>
        <item x="12"/>
        <item x="10"/>
        <item x="6"/>
        <item x="5"/>
        <item x="0"/>
        <item x="33"/>
        <item x="24"/>
        <item x="13"/>
        <item x="1"/>
        <item x="14"/>
        <item x="18"/>
        <item x="7"/>
        <item x="27"/>
        <item x="4"/>
        <item x="2"/>
        <item x="32"/>
        <item x="8"/>
        <item x="3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1"/>
        <item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6">
        <item x="15"/>
        <item x="1"/>
        <item x="8"/>
        <item x="7"/>
        <item x="9"/>
        <item x="13"/>
        <item x="14"/>
        <item x="0"/>
        <item x="2"/>
        <item x="3"/>
        <item x="11"/>
        <item x="12"/>
        <item x="10"/>
        <item x="4"/>
        <item x="6"/>
        <item x="5"/>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3">
    <field x="0"/>
    <field x="8"/>
    <field x="1"/>
  </rowFields>
  <rowItems count="9">
    <i>
      <x v="3"/>
      <x v="2"/>
      <x v="38"/>
    </i>
    <i>
      <x v="33"/>
      <x v="17"/>
      <x v="26"/>
    </i>
    <i>
      <x v="51"/>
      <x v="19"/>
      <x v="7"/>
    </i>
    <i>
      <x v="79"/>
      <x v="24"/>
      <x v="50"/>
    </i>
    <i>
      <x v="86"/>
      <x v="30"/>
      <x v="32"/>
    </i>
    <i>
      <x v="87"/>
      <x v="30"/>
      <x v="41"/>
    </i>
    <i>
      <x v="90"/>
      <x v="30"/>
      <x v="2"/>
    </i>
    <i>
      <x v="102"/>
      <x v="30"/>
      <x v="104"/>
    </i>
    <i>
      <x v="104"/>
      <x v="30"/>
      <x v="18"/>
    </i>
  </rowItems>
  <colItems count="1">
    <i/>
  </colItems>
  <pageFields count="1">
    <pageField fld="51" item="0" hier="-1"/>
  </pageFields>
  <formats count="36">
    <format dxfId="762">
      <pivotArea type="all" dataOnly="0" outline="0" fieldPosition="0"/>
    </format>
    <format dxfId="761">
      <pivotArea field="8" type="button" dataOnly="0" labelOnly="1" outline="0" axis="axisRow" fieldPosition="1"/>
    </format>
    <format dxfId="760">
      <pivotArea field="1" type="button" dataOnly="0" labelOnly="1" outline="0" axis="axisRow" fieldPosition="2"/>
    </format>
    <format dxfId="759">
      <pivotArea dataOnly="0" labelOnly="1" outline="0" fieldPosition="0">
        <references count="1">
          <reference field="8" count="5">
            <x v="2"/>
            <x v="17"/>
            <x v="19"/>
            <x v="24"/>
            <x v="30"/>
          </reference>
        </references>
      </pivotArea>
    </format>
    <format dxfId="758">
      <pivotArea dataOnly="0" labelOnly="1" outline="0" fieldPosition="0">
        <references count="2">
          <reference field="1" count="1">
            <x v="38"/>
          </reference>
          <reference field="8" count="1" selected="0">
            <x v="2"/>
          </reference>
        </references>
      </pivotArea>
    </format>
    <format dxfId="757">
      <pivotArea dataOnly="0" labelOnly="1" outline="0" fieldPosition="0">
        <references count="2">
          <reference field="1" count="1">
            <x v="26"/>
          </reference>
          <reference field="8" count="1" selected="0">
            <x v="17"/>
          </reference>
        </references>
      </pivotArea>
    </format>
    <format dxfId="756">
      <pivotArea dataOnly="0" labelOnly="1" outline="0" fieldPosition="0">
        <references count="2">
          <reference field="1" count="1">
            <x v="7"/>
          </reference>
          <reference field="8" count="1" selected="0">
            <x v="19"/>
          </reference>
        </references>
      </pivotArea>
    </format>
    <format dxfId="755">
      <pivotArea dataOnly="0" labelOnly="1" outline="0" fieldPosition="0">
        <references count="2">
          <reference field="1" count="1">
            <x v="50"/>
          </reference>
          <reference field="8" count="1" selected="0">
            <x v="24"/>
          </reference>
        </references>
      </pivotArea>
    </format>
    <format dxfId="754">
      <pivotArea dataOnly="0" labelOnly="1" outline="0" fieldPosition="0">
        <references count="2">
          <reference field="1" count="6">
            <x v="1"/>
            <x v="2"/>
            <x v="18"/>
            <x v="32"/>
            <x v="41"/>
            <x v="104"/>
          </reference>
          <reference field="8" count="1" selected="0">
            <x v="30"/>
          </reference>
        </references>
      </pivotArea>
    </format>
    <format dxfId="753">
      <pivotArea type="all" dataOnly="0" outline="0" fieldPosition="0"/>
    </format>
    <format dxfId="752">
      <pivotArea field="8" type="button" dataOnly="0" labelOnly="1" outline="0" axis="axisRow" fieldPosition="1"/>
    </format>
    <format dxfId="751">
      <pivotArea field="1" type="button" dataOnly="0" labelOnly="1" outline="0" axis="axisRow" fieldPosition="2"/>
    </format>
    <format dxfId="750">
      <pivotArea dataOnly="0" labelOnly="1" outline="0" fieldPosition="0">
        <references count="1">
          <reference field="8" count="5">
            <x v="2"/>
            <x v="17"/>
            <x v="19"/>
            <x v="24"/>
            <x v="30"/>
          </reference>
        </references>
      </pivotArea>
    </format>
    <format dxfId="749">
      <pivotArea dataOnly="0" labelOnly="1" outline="0" fieldPosition="0">
        <references count="2">
          <reference field="1" count="1">
            <x v="38"/>
          </reference>
          <reference field="8" count="1" selected="0">
            <x v="2"/>
          </reference>
        </references>
      </pivotArea>
    </format>
    <format dxfId="748">
      <pivotArea dataOnly="0" labelOnly="1" outline="0" fieldPosition="0">
        <references count="2">
          <reference field="1" count="1">
            <x v="26"/>
          </reference>
          <reference field="8" count="1" selected="0">
            <x v="17"/>
          </reference>
        </references>
      </pivotArea>
    </format>
    <format dxfId="747">
      <pivotArea dataOnly="0" labelOnly="1" outline="0" fieldPosition="0">
        <references count="2">
          <reference field="1" count="1">
            <x v="7"/>
          </reference>
          <reference field="8" count="1" selected="0">
            <x v="19"/>
          </reference>
        </references>
      </pivotArea>
    </format>
    <format dxfId="746">
      <pivotArea dataOnly="0" labelOnly="1" outline="0" fieldPosition="0">
        <references count="2">
          <reference field="1" count="1">
            <x v="50"/>
          </reference>
          <reference field="8" count="1" selected="0">
            <x v="24"/>
          </reference>
        </references>
      </pivotArea>
    </format>
    <format dxfId="745">
      <pivotArea dataOnly="0" labelOnly="1" outline="0" fieldPosition="0">
        <references count="2">
          <reference field="1" count="6">
            <x v="1"/>
            <x v="2"/>
            <x v="18"/>
            <x v="32"/>
            <x v="41"/>
            <x v="104"/>
          </reference>
          <reference field="8" count="1" selected="0">
            <x v="30"/>
          </reference>
        </references>
      </pivotArea>
    </format>
    <format dxfId="744">
      <pivotArea type="all" dataOnly="0" outline="0" fieldPosition="0"/>
    </format>
    <format dxfId="743">
      <pivotArea field="8" type="button" dataOnly="0" labelOnly="1" outline="0" axis="axisRow" fieldPosition="1"/>
    </format>
    <format dxfId="742">
      <pivotArea field="1" type="button" dataOnly="0" labelOnly="1" outline="0" axis="axisRow" fieldPosition="2"/>
    </format>
    <format dxfId="741">
      <pivotArea dataOnly="0" labelOnly="1" outline="0" fieldPosition="0">
        <references count="1">
          <reference field="8" count="5">
            <x v="2"/>
            <x v="17"/>
            <x v="19"/>
            <x v="24"/>
            <x v="30"/>
          </reference>
        </references>
      </pivotArea>
    </format>
    <format dxfId="740">
      <pivotArea dataOnly="0" labelOnly="1" outline="0" fieldPosition="0">
        <references count="2">
          <reference field="1" count="1">
            <x v="38"/>
          </reference>
          <reference field="8" count="1" selected="0">
            <x v="2"/>
          </reference>
        </references>
      </pivotArea>
    </format>
    <format dxfId="739">
      <pivotArea dataOnly="0" labelOnly="1" outline="0" fieldPosition="0">
        <references count="2">
          <reference field="1" count="1">
            <x v="26"/>
          </reference>
          <reference field="8" count="1" selected="0">
            <x v="17"/>
          </reference>
        </references>
      </pivotArea>
    </format>
    <format dxfId="738">
      <pivotArea dataOnly="0" labelOnly="1" outline="0" fieldPosition="0">
        <references count="2">
          <reference field="1" count="1">
            <x v="7"/>
          </reference>
          <reference field="8" count="1" selected="0">
            <x v="19"/>
          </reference>
        </references>
      </pivotArea>
    </format>
    <format dxfId="737">
      <pivotArea dataOnly="0" labelOnly="1" outline="0" fieldPosition="0">
        <references count="2">
          <reference field="1" count="1">
            <x v="50"/>
          </reference>
          <reference field="8" count="1" selected="0">
            <x v="24"/>
          </reference>
        </references>
      </pivotArea>
    </format>
    <format dxfId="736">
      <pivotArea dataOnly="0" labelOnly="1" outline="0" fieldPosition="0">
        <references count="2">
          <reference field="1" count="6">
            <x v="1"/>
            <x v="2"/>
            <x v="18"/>
            <x v="32"/>
            <x v="41"/>
            <x v="104"/>
          </reference>
          <reference field="8" count="1" selected="0">
            <x v="30"/>
          </reference>
        </references>
      </pivotArea>
    </format>
    <format dxfId="735">
      <pivotArea dataOnly="0" labelOnly="1" outline="0" fieldPosition="0">
        <references count="1">
          <reference field="51" count="1">
            <x v="0"/>
          </reference>
        </references>
      </pivotArea>
    </format>
    <format dxfId="734">
      <pivotArea dataOnly="0" labelOnly="1" outline="0" fieldPosition="0">
        <references count="1">
          <reference field="0" count="0"/>
        </references>
      </pivotArea>
    </format>
    <format dxfId="733">
      <pivotArea dataOnly="0" labelOnly="1" outline="0" fieldPosition="0">
        <references count="1">
          <reference field="8" count="0"/>
        </references>
      </pivotArea>
    </format>
    <format dxfId="732">
      <pivotArea dataOnly="0" labelOnly="1" outline="0" fieldPosition="0">
        <references count="1">
          <reference field="1" count="0"/>
        </references>
      </pivotArea>
    </format>
    <format dxfId="731">
      <pivotArea field="0" type="button" dataOnly="0" labelOnly="1" outline="0" axis="axisRow" fieldPosition="0"/>
    </format>
    <format dxfId="730">
      <pivotArea field="8" type="button" dataOnly="0" labelOnly="1" outline="0" axis="axisRow" fieldPosition="1"/>
    </format>
    <format dxfId="729">
      <pivotArea field="1" type="button" dataOnly="0" labelOnly="1" outline="0" axis="axisRow" fieldPosition="2"/>
    </format>
    <format dxfId="728">
      <pivotArea dataOnly="0" labelOnly="1" outline="0" fieldPosition="0">
        <references count="1">
          <reference field="8" count="0"/>
        </references>
      </pivotArea>
    </format>
    <format dxfId="727">
      <pivotArea dataOnly="0" labelOnly="1" outline="0" fieldPosition="0">
        <references count="1">
          <reference field="1" count="0"/>
        </references>
      </pivotArea>
    </format>
  </formats>
  <pivotTableStyleInfo name="LRA" showRowHeaders="0"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1.xml><?xml version="1.0" encoding="utf-8"?>
<pivotTableDefinition xmlns="http://schemas.openxmlformats.org/spreadsheetml/2006/main" name="PT_Wald-Kitas" cacheId="15" applyNumberFormats="0" applyBorderFormats="0" applyFontFormats="0" applyPatternFormats="0" applyAlignmentFormats="0" applyWidthHeightFormats="1" dataCaption="Werte" updatedVersion="6" minRefreshableVersion="3" showDrill="0" rowGrandTotals="0" colGrandTotals="0" itemPrintTitles="1" createdVersion="6" indent="0" compact="0" compactData="0" multipleFieldFilters="0" rowHeaderCaption="Sprach-Kitas">
  <location ref="B3:D42" firstHeaderRow="1" firstDataRow="1" firstDataCol="3" rowPageCount="1" colPageCount="1"/>
  <pivotFields count="68">
    <pivotField axis="axisRow" compact="0" outline="0" showAll="0" defaultSubtotal="0">
      <items count="112">
        <item x="31"/>
        <item x="24"/>
        <item x="32"/>
        <item x="3"/>
        <item x="73"/>
        <item x="83"/>
        <item x="39"/>
        <item x="36"/>
        <item x="53"/>
        <item x="44"/>
        <item x="84"/>
        <item x="102"/>
        <item x="70"/>
        <item x="94"/>
        <item x="58"/>
        <item x="61"/>
        <item x="41"/>
        <item x="47"/>
        <item x="68"/>
        <item x="14"/>
        <item x="93"/>
        <item x="9"/>
        <item x="71"/>
        <item x="29"/>
        <item x="96"/>
        <item x="46"/>
        <item x="17"/>
        <item x="75"/>
        <item x="98"/>
        <item x="35"/>
        <item x="20"/>
        <item x="49"/>
        <item x="43"/>
        <item x="59"/>
        <item x="13"/>
        <item m="1" x="109"/>
        <item x="89"/>
        <item x="26"/>
        <item x="50"/>
        <item x="40"/>
        <item x="57"/>
        <item m="1" x="110"/>
        <item x="42"/>
        <item x="90"/>
        <item x="95"/>
        <item x="100"/>
        <item x="6"/>
        <item x="77"/>
        <item x="25"/>
        <item x="23"/>
        <item x="21"/>
        <item x="11"/>
        <item x="10"/>
        <item x="18"/>
        <item x="66"/>
        <item x="74"/>
        <item x="5"/>
        <item x="86"/>
        <item x="38"/>
        <item m="1" x="111"/>
        <item x="37"/>
        <item x="27"/>
        <item x="15"/>
        <item x="0"/>
        <item x="12"/>
        <item x="99"/>
        <item x="91"/>
        <item x="76"/>
        <item x="87"/>
        <item x="51"/>
        <item x="19"/>
        <item x="48"/>
        <item x="28"/>
        <item x="67"/>
        <item x="64"/>
        <item x="72"/>
        <item x="78"/>
        <item x="97"/>
        <item x="1"/>
        <item x="45"/>
        <item x="22"/>
        <item x="34"/>
        <item x="7"/>
        <item x="103"/>
        <item x="65"/>
        <item x="4"/>
        <item x="30"/>
        <item x="55"/>
        <item x="85"/>
        <item x="16"/>
        <item x="2"/>
        <item x="81"/>
        <item x="80"/>
        <item x="33"/>
        <item x="62"/>
        <item x="92"/>
        <item x="56"/>
        <item x="69"/>
        <item x="104"/>
        <item x="105"/>
        <item x="106"/>
        <item x="82"/>
        <item x="63"/>
        <item x="60"/>
        <item x="54"/>
        <item x="52"/>
        <item x="108"/>
        <item x="88"/>
        <item x="8"/>
        <item x="107"/>
        <item x="101"/>
        <item x="79"/>
      </items>
      <extLst>
        <ext xmlns:x14="http://schemas.microsoft.com/office/spreadsheetml/2009/9/main" uri="{2946ED86-A175-432a-8AC1-64E0C546D7DE}">
          <x14:pivotField fillDownLabels="1"/>
        </ext>
      </extLst>
    </pivotField>
    <pivotField axis="axisRow" compact="0" outline="0" showAll="0" defaultSubtotal="0">
      <items count="117">
        <item x="66"/>
        <item m="1" x="112"/>
        <item x="2"/>
        <item sd="0" x="76"/>
        <item sd="0" x="10"/>
        <item sd="0" x="43"/>
        <item sd="0" x="5"/>
        <item x="11"/>
        <item sd="0" x="51"/>
        <item sd="0" x="52"/>
        <item sd="0" x="50"/>
        <item sd="0" x="61"/>
        <item sd="0" x="1"/>
        <item x="19"/>
        <item sd="0" m="1" x="109"/>
        <item sd="0" x="21"/>
        <item sd="0" x="49"/>
        <item x="16"/>
        <item x="54"/>
        <item sd="0" x="8"/>
        <item sd="0" x="65"/>
        <item sd="0" x="34"/>
        <item x="79"/>
        <item sd="0" x="60"/>
        <item sd="0" m="1" x="114"/>
        <item sd="0" m="1" x="111"/>
        <item x="59"/>
        <item x="27"/>
        <item x="13"/>
        <item sd="0" x="47"/>
        <item sd="0" x="25"/>
        <item sd="0" x="24"/>
        <item x="30"/>
        <item sd="0" x="9"/>
        <item x="85"/>
        <item sd="0" x="37"/>
        <item sd="0" x="48"/>
        <item sd="0" x="31"/>
        <item x="3"/>
        <item sd="0" x="75"/>
        <item sd="0" x="17"/>
        <item x="55"/>
        <item x="18"/>
        <item x="94"/>
        <item sd="0" x="57"/>
        <item sd="0" m="1" x="110"/>
        <item x="74"/>
        <item sd="0" x="90"/>
        <item x="88"/>
        <item sd="0" x="84"/>
        <item x="45"/>
        <item x="41"/>
        <item sd="0" x="78"/>
        <item sd="0" x="72"/>
        <item sd="0" x="67"/>
        <item sd="0" x="46"/>
        <item sd="0" x="91"/>
        <item x="64"/>
        <item sd="0" x="15"/>
        <item x="53"/>
        <item sd="0" x="20"/>
        <item sd="0" x="28"/>
        <item x="71"/>
        <item sd="0" x="36"/>
        <item sd="0" x="22"/>
        <item sd="0" x="58"/>
        <item x="29"/>
        <item sd="0" x="39"/>
        <item sd="0" x="56"/>
        <item x="44"/>
        <item sd="0" x="26"/>
        <item x="82"/>
        <item sd="0" x="40"/>
        <item sd="0" x="0"/>
        <item x="7"/>
        <item sd="0" x="87"/>
        <item sd="0" x="102"/>
        <item sd="0" x="107"/>
        <item sd="0" x="38"/>
        <item sd="0" x="106"/>
        <item x="104"/>
        <item x="97"/>
        <item x="103"/>
        <item sd="0" x="35"/>
        <item x="23"/>
        <item sd="0" x="32"/>
        <item sd="0" x="12"/>
        <item x="14"/>
        <item x="4"/>
        <item sd="0" x="108"/>
        <item sd="0" x="6"/>
        <item sd="0" x="83"/>
        <item sd="0" m="1" x="116"/>
        <item sd="0" m="1" x="115"/>
        <item sd="0" x="89"/>
        <item x="98"/>
        <item x="96"/>
        <item x="99"/>
        <item x="77"/>
        <item x="68"/>
        <item x="93"/>
        <item x="69"/>
        <item sd="0" x="33"/>
        <item sd="0" x="62"/>
        <item x="63"/>
        <item sd="0" x="42"/>
        <item sd="0" x="70"/>
        <item x="73"/>
        <item x="92"/>
        <item m="1" x="113"/>
        <item x="101"/>
        <item sd="0" x="80"/>
        <item x="105"/>
        <item x="86"/>
        <item x="81"/>
        <item x="100"/>
        <item x="9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4">
        <item x="15"/>
        <item x="17"/>
        <item x="3"/>
        <item x="20"/>
        <item x="19"/>
        <item x="25"/>
        <item x="22"/>
        <item x="31"/>
        <item x="28"/>
        <item x="26"/>
        <item x="21"/>
        <item x="11"/>
        <item x="9"/>
        <item x="29"/>
        <item x="16"/>
        <item x="23"/>
        <item x="12"/>
        <item x="10"/>
        <item x="6"/>
        <item x="5"/>
        <item x="0"/>
        <item x="33"/>
        <item x="24"/>
        <item x="13"/>
        <item x="1"/>
        <item x="14"/>
        <item x="18"/>
        <item x="7"/>
        <item x="27"/>
        <item x="4"/>
        <item x="2"/>
        <item x="32"/>
        <item x="8"/>
        <item x="3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1"/>
        <item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6">
        <item x="15"/>
        <item x="1"/>
        <item x="8"/>
        <item x="7"/>
        <item x="9"/>
        <item x="13"/>
        <item x="14"/>
        <item x="0"/>
        <item x="2"/>
        <item x="3"/>
        <item x="11"/>
        <item x="12"/>
        <item x="10"/>
        <item x="4"/>
        <item x="6"/>
        <item x="5"/>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3">
    <field x="0"/>
    <field x="8"/>
    <field x="1"/>
  </rowFields>
  <rowItems count="39">
    <i>
      <x v="3"/>
      <x v="2"/>
      <x v="38"/>
    </i>
    <i>
      <x v="4"/>
      <x v="3"/>
      <x v="107"/>
    </i>
    <i>
      <x v="8"/>
      <x v="5"/>
      <x v="59"/>
    </i>
    <i>
      <x v="9"/>
      <x v="6"/>
      <x v="69"/>
    </i>
    <i>
      <x v="13"/>
      <x v="8"/>
      <x v="43"/>
    </i>
    <i>
      <x v="16"/>
      <x v="10"/>
      <x v="51"/>
    </i>
    <i>
      <x v="18"/>
      <x v="10"/>
      <x v="99"/>
    </i>
    <i>
      <x v="19"/>
      <x v="11"/>
      <x v="87"/>
    </i>
    <i>
      <x v="20"/>
      <x v="11"/>
      <x v="100"/>
    </i>
    <i>
      <x v="22"/>
      <x v="13"/>
      <x v="62"/>
    </i>
    <i>
      <x v="23"/>
      <x v="14"/>
      <x v="66"/>
    </i>
    <i>
      <x v="24"/>
      <x v="14"/>
      <x v="96"/>
    </i>
    <i>
      <x v="28"/>
      <x v="16"/>
      <x v="95"/>
    </i>
    <i>
      <x v="34"/>
      <x v="17"/>
      <x v="28"/>
    </i>
    <i>
      <x v="45"/>
      <x v="18"/>
      <x v="115"/>
    </i>
    <i>
      <x v="47"/>
      <x v="18"/>
      <x v="98"/>
    </i>
    <i>
      <x v="49"/>
      <x v="19"/>
      <x v="84"/>
    </i>
    <i>
      <x v="53"/>
      <x v="19"/>
      <x v="42"/>
    </i>
    <i>
      <x v="54"/>
      <x v="19"/>
      <x/>
    </i>
    <i>
      <x v="55"/>
      <x v="19"/>
      <x v="46"/>
    </i>
    <i>
      <x v="61"/>
      <x v="19"/>
      <x v="27"/>
    </i>
    <i>
      <x v="65"/>
      <x v="20"/>
      <x v="97"/>
    </i>
    <i>
      <x v="70"/>
      <x v="23"/>
      <x v="13"/>
    </i>
    <i>
      <x v="74"/>
      <x v="24"/>
      <x v="57"/>
    </i>
    <i>
      <x v="77"/>
      <x v="24"/>
      <x v="81"/>
    </i>
    <i>
      <x v="79"/>
      <x v="24"/>
      <x v="50"/>
    </i>
    <i>
      <x v="82"/>
      <x v="27"/>
      <x v="74"/>
    </i>
    <i>
      <x v="83"/>
      <x v="27"/>
      <x v="82"/>
    </i>
    <i>
      <x v="85"/>
      <x v="29"/>
      <x v="88"/>
    </i>
    <i>
      <x v="88"/>
      <x v="30"/>
      <x v="34"/>
    </i>
    <i>
      <x v="89"/>
      <x v="30"/>
      <x v="17"/>
    </i>
    <i>
      <x v="95"/>
      <x v="31"/>
      <x v="108"/>
    </i>
    <i>
      <x v="97"/>
      <x v="30"/>
      <x v="101"/>
    </i>
    <i>
      <x v="98"/>
      <x v="30"/>
      <x v="80"/>
    </i>
    <i>
      <x v="99"/>
      <x v="30"/>
      <x v="112"/>
    </i>
    <i>
      <x v="101"/>
      <x v="30"/>
      <x v="71"/>
    </i>
    <i>
      <x v="107"/>
      <x v="31"/>
      <x v="48"/>
    </i>
    <i>
      <x v="110"/>
      <x v="32"/>
      <x v="110"/>
    </i>
    <i>
      <x v="111"/>
      <x v="33"/>
      <x v="22"/>
    </i>
  </rowItems>
  <colItems count="1">
    <i/>
  </colItems>
  <pageFields count="1">
    <pageField fld="52" item="0" hier="-1"/>
  </pageFields>
  <formats count="36">
    <format dxfId="726">
      <pivotArea type="all" dataOnly="0" outline="0" fieldPosition="0"/>
    </format>
    <format dxfId="725">
      <pivotArea field="8" type="button" dataOnly="0" labelOnly="1" outline="0" axis="axisRow" fieldPosition="1"/>
    </format>
    <format dxfId="724">
      <pivotArea field="1" type="button" dataOnly="0" labelOnly="1" outline="0" axis="axisRow" fieldPosition="2"/>
    </format>
    <format dxfId="723">
      <pivotArea dataOnly="0" labelOnly="1" outline="0" fieldPosition="0">
        <references count="1">
          <reference field="8" count="5">
            <x v="2"/>
            <x v="17"/>
            <x v="19"/>
            <x v="24"/>
            <x v="30"/>
          </reference>
        </references>
      </pivotArea>
    </format>
    <format dxfId="722">
      <pivotArea dataOnly="0" labelOnly="1" outline="0" fieldPosition="0">
        <references count="2">
          <reference field="1" count="1">
            <x v="38"/>
          </reference>
          <reference field="8" count="1" selected="0">
            <x v="2"/>
          </reference>
        </references>
      </pivotArea>
    </format>
    <format dxfId="721">
      <pivotArea dataOnly="0" labelOnly="1" outline="0" fieldPosition="0">
        <references count="2">
          <reference field="1" count="1">
            <x v="26"/>
          </reference>
          <reference field="8" count="1" selected="0">
            <x v="17"/>
          </reference>
        </references>
      </pivotArea>
    </format>
    <format dxfId="720">
      <pivotArea dataOnly="0" labelOnly="1" outline="0" fieldPosition="0">
        <references count="2">
          <reference field="1" count="1">
            <x v="7"/>
          </reference>
          <reference field="8" count="1" selected="0">
            <x v="19"/>
          </reference>
        </references>
      </pivotArea>
    </format>
    <format dxfId="719">
      <pivotArea dataOnly="0" labelOnly="1" outline="0" fieldPosition="0">
        <references count="2">
          <reference field="1" count="1">
            <x v="50"/>
          </reference>
          <reference field="8" count="1" selected="0">
            <x v="24"/>
          </reference>
        </references>
      </pivotArea>
    </format>
    <format dxfId="718">
      <pivotArea dataOnly="0" labelOnly="1" outline="0" fieldPosition="0">
        <references count="2">
          <reference field="1" count="6">
            <x v="1"/>
            <x v="2"/>
            <x v="18"/>
            <x v="32"/>
            <x v="41"/>
            <x v="104"/>
          </reference>
          <reference field="8" count="1" selected="0">
            <x v="30"/>
          </reference>
        </references>
      </pivotArea>
    </format>
    <format dxfId="717">
      <pivotArea type="all" dataOnly="0" outline="0" fieldPosition="0"/>
    </format>
    <format dxfId="716">
      <pivotArea field="8" type="button" dataOnly="0" labelOnly="1" outline="0" axis="axisRow" fieldPosition="1"/>
    </format>
    <format dxfId="715">
      <pivotArea field="1" type="button" dataOnly="0" labelOnly="1" outline="0" axis="axisRow" fieldPosition="2"/>
    </format>
    <format dxfId="714">
      <pivotArea dataOnly="0" labelOnly="1" outline="0" fieldPosition="0">
        <references count="1">
          <reference field="8" count="5">
            <x v="2"/>
            <x v="17"/>
            <x v="19"/>
            <x v="24"/>
            <x v="30"/>
          </reference>
        </references>
      </pivotArea>
    </format>
    <format dxfId="713">
      <pivotArea dataOnly="0" labelOnly="1" outline="0" fieldPosition="0">
        <references count="2">
          <reference field="1" count="1">
            <x v="38"/>
          </reference>
          <reference field="8" count="1" selected="0">
            <x v="2"/>
          </reference>
        </references>
      </pivotArea>
    </format>
    <format dxfId="712">
      <pivotArea dataOnly="0" labelOnly="1" outline="0" fieldPosition="0">
        <references count="2">
          <reference field="1" count="1">
            <x v="26"/>
          </reference>
          <reference field="8" count="1" selected="0">
            <x v="17"/>
          </reference>
        </references>
      </pivotArea>
    </format>
    <format dxfId="711">
      <pivotArea dataOnly="0" labelOnly="1" outline="0" fieldPosition="0">
        <references count="2">
          <reference field="1" count="1">
            <x v="7"/>
          </reference>
          <reference field="8" count="1" selected="0">
            <x v="19"/>
          </reference>
        </references>
      </pivotArea>
    </format>
    <format dxfId="710">
      <pivotArea dataOnly="0" labelOnly="1" outline="0" fieldPosition="0">
        <references count="2">
          <reference field="1" count="1">
            <x v="50"/>
          </reference>
          <reference field="8" count="1" selected="0">
            <x v="24"/>
          </reference>
        </references>
      </pivotArea>
    </format>
    <format dxfId="709">
      <pivotArea dataOnly="0" labelOnly="1" outline="0" fieldPosition="0">
        <references count="2">
          <reference field="1" count="6">
            <x v="1"/>
            <x v="2"/>
            <x v="18"/>
            <x v="32"/>
            <x v="41"/>
            <x v="104"/>
          </reference>
          <reference field="8" count="1" selected="0">
            <x v="30"/>
          </reference>
        </references>
      </pivotArea>
    </format>
    <format dxfId="708">
      <pivotArea type="all" dataOnly="0" outline="0" fieldPosition="0"/>
    </format>
    <format dxfId="707">
      <pivotArea field="8" type="button" dataOnly="0" labelOnly="1" outline="0" axis="axisRow" fieldPosition="1"/>
    </format>
    <format dxfId="706">
      <pivotArea field="1" type="button" dataOnly="0" labelOnly="1" outline="0" axis="axisRow" fieldPosition="2"/>
    </format>
    <format dxfId="705">
      <pivotArea dataOnly="0" labelOnly="1" outline="0" fieldPosition="0">
        <references count="1">
          <reference field="8" count="5">
            <x v="2"/>
            <x v="17"/>
            <x v="19"/>
            <x v="24"/>
            <x v="30"/>
          </reference>
        </references>
      </pivotArea>
    </format>
    <format dxfId="704">
      <pivotArea dataOnly="0" labelOnly="1" outline="0" fieldPosition="0">
        <references count="2">
          <reference field="1" count="1">
            <x v="38"/>
          </reference>
          <reference field="8" count="1" selected="0">
            <x v="2"/>
          </reference>
        </references>
      </pivotArea>
    </format>
    <format dxfId="703">
      <pivotArea dataOnly="0" labelOnly="1" outline="0" fieldPosition="0">
        <references count="2">
          <reference field="1" count="1">
            <x v="26"/>
          </reference>
          <reference field="8" count="1" selected="0">
            <x v="17"/>
          </reference>
        </references>
      </pivotArea>
    </format>
    <format dxfId="702">
      <pivotArea dataOnly="0" labelOnly="1" outline="0" fieldPosition="0">
        <references count="2">
          <reference field="1" count="1">
            <x v="7"/>
          </reference>
          <reference field="8" count="1" selected="0">
            <x v="19"/>
          </reference>
        </references>
      </pivotArea>
    </format>
    <format dxfId="701">
      <pivotArea dataOnly="0" labelOnly="1" outline="0" fieldPosition="0">
        <references count="2">
          <reference field="1" count="1">
            <x v="50"/>
          </reference>
          <reference field="8" count="1" selected="0">
            <x v="24"/>
          </reference>
        </references>
      </pivotArea>
    </format>
    <format dxfId="700">
      <pivotArea dataOnly="0" labelOnly="1" outline="0" fieldPosition="0">
        <references count="2">
          <reference field="1" count="6">
            <x v="1"/>
            <x v="2"/>
            <x v="18"/>
            <x v="32"/>
            <x v="41"/>
            <x v="104"/>
          </reference>
          <reference field="8" count="1" selected="0">
            <x v="30"/>
          </reference>
        </references>
      </pivotArea>
    </format>
    <format dxfId="699">
      <pivotArea dataOnly="0" labelOnly="1" outline="0" fieldPosition="0">
        <references count="1">
          <reference field="0" count="0"/>
        </references>
      </pivotArea>
    </format>
    <format dxfId="698">
      <pivotArea dataOnly="0" labelOnly="1" outline="0" fieldPosition="0">
        <references count="1">
          <reference field="8" count="0"/>
        </references>
      </pivotArea>
    </format>
    <format dxfId="697">
      <pivotArea dataOnly="0" labelOnly="1" outline="0" fieldPosition="0">
        <references count="1">
          <reference field="1" count="0"/>
        </references>
      </pivotArea>
    </format>
    <format dxfId="696">
      <pivotArea field="0" type="button" dataOnly="0" labelOnly="1" outline="0" axis="axisRow" fieldPosition="0"/>
    </format>
    <format dxfId="695">
      <pivotArea field="8" type="button" dataOnly="0" labelOnly="1" outline="0" axis="axisRow" fieldPosition="1"/>
    </format>
    <format dxfId="694">
      <pivotArea field="1" type="button" dataOnly="0" labelOnly="1" outline="0" axis="axisRow" fieldPosition="2"/>
    </format>
    <format dxfId="693">
      <pivotArea dataOnly="0" labelOnly="1" outline="0" fieldPosition="0">
        <references count="1">
          <reference field="52" count="1">
            <x v="0"/>
          </reference>
        </references>
      </pivotArea>
    </format>
    <format dxfId="692">
      <pivotArea dataOnly="0" labelOnly="1" outline="0" fieldPosition="0">
        <references count="1">
          <reference field="8" count="0"/>
        </references>
      </pivotArea>
    </format>
    <format dxfId="691">
      <pivotArea dataOnly="0" labelOnly="1" outline="0" fieldPosition="0">
        <references count="1">
          <reference field="1" count="0"/>
        </references>
      </pivotArea>
    </format>
  </formats>
  <pivotTableStyleInfo name="LRA" showRowHeaders="0"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2.xml><?xml version="1.0" encoding="utf-8"?>
<pivotTableDefinition xmlns="http://schemas.openxmlformats.org/spreadsheetml/2006/main" name="PT-MINT-Kitas" cacheId="15" applyNumberFormats="0" applyBorderFormats="0" applyFontFormats="0" applyPatternFormats="0" applyAlignmentFormats="0" applyWidthHeightFormats="1" dataCaption="Werte" updatedVersion="6" minRefreshableVersion="3" showDrill="0" rowGrandTotals="0" colGrandTotals="0" itemPrintTitles="1" createdVersion="6" indent="0" compact="0" compactData="0" multipleFieldFilters="0" rowHeaderCaption="Sprach-Kitas">
  <location ref="B3:D5" firstHeaderRow="1" firstDataRow="1" firstDataCol="3" rowPageCount="1" colPageCount="1"/>
  <pivotFields count="68">
    <pivotField axis="axisRow" compact="0" outline="0" showAll="0" defaultSubtotal="0">
      <items count="112">
        <item x="31"/>
        <item x="24"/>
        <item x="32"/>
        <item x="3"/>
        <item x="73"/>
        <item x="83"/>
        <item x="39"/>
        <item x="36"/>
        <item x="53"/>
        <item x="44"/>
        <item x="84"/>
        <item x="102"/>
        <item x="70"/>
        <item x="94"/>
        <item x="58"/>
        <item x="61"/>
        <item x="41"/>
        <item x="47"/>
        <item x="68"/>
        <item x="14"/>
        <item x="93"/>
        <item x="9"/>
        <item x="71"/>
        <item x="29"/>
        <item x="96"/>
        <item x="46"/>
        <item x="17"/>
        <item x="75"/>
        <item x="98"/>
        <item x="35"/>
        <item x="20"/>
        <item x="49"/>
        <item x="43"/>
        <item x="59"/>
        <item x="13"/>
        <item m="1" x="109"/>
        <item x="89"/>
        <item x="26"/>
        <item x="50"/>
        <item x="40"/>
        <item x="57"/>
        <item m="1" x="110"/>
        <item x="42"/>
        <item x="90"/>
        <item x="95"/>
        <item x="100"/>
        <item x="6"/>
        <item x="77"/>
        <item x="25"/>
        <item x="23"/>
        <item x="21"/>
        <item x="11"/>
        <item x="10"/>
        <item x="18"/>
        <item x="66"/>
        <item x="74"/>
        <item x="5"/>
        <item x="86"/>
        <item x="38"/>
        <item m="1" x="111"/>
        <item x="37"/>
        <item x="27"/>
        <item x="15"/>
        <item x="0"/>
        <item x="12"/>
        <item x="99"/>
        <item x="91"/>
        <item x="76"/>
        <item x="87"/>
        <item x="51"/>
        <item x="19"/>
        <item x="48"/>
        <item x="28"/>
        <item x="67"/>
        <item x="64"/>
        <item x="72"/>
        <item x="78"/>
        <item x="97"/>
        <item x="1"/>
        <item x="45"/>
        <item x="22"/>
        <item x="34"/>
        <item x="7"/>
        <item x="103"/>
        <item x="65"/>
        <item x="4"/>
        <item x="30"/>
        <item x="55"/>
        <item x="85"/>
        <item x="16"/>
        <item x="2"/>
        <item x="81"/>
        <item x="80"/>
        <item x="33"/>
        <item x="62"/>
        <item x="92"/>
        <item x="56"/>
        <item x="69"/>
        <item x="104"/>
        <item x="105"/>
        <item x="106"/>
        <item x="82"/>
        <item x="63"/>
        <item x="60"/>
        <item x="54"/>
        <item x="52"/>
        <item x="108"/>
        <item x="88"/>
        <item x="8"/>
        <item x="107"/>
        <item x="101"/>
        <item x="79"/>
      </items>
      <extLst>
        <ext xmlns:x14="http://schemas.microsoft.com/office/spreadsheetml/2009/9/main" uri="{2946ED86-A175-432a-8AC1-64E0C546D7DE}">
          <x14:pivotField fillDownLabels="1"/>
        </ext>
      </extLst>
    </pivotField>
    <pivotField axis="axisRow" compact="0" outline="0" showAll="0" defaultSubtotal="0">
      <items count="117">
        <item x="66"/>
        <item m="1" x="112"/>
        <item x="2"/>
        <item sd="0" x="76"/>
        <item sd="0" x="10"/>
        <item sd="0" x="43"/>
        <item sd="0" x="5"/>
        <item x="11"/>
        <item sd="0" x="51"/>
        <item sd="0" x="52"/>
        <item sd="0" x="50"/>
        <item sd="0" x="61"/>
        <item sd="0" x="1"/>
        <item x="19"/>
        <item sd="0" m="1" x="109"/>
        <item sd="0" x="21"/>
        <item sd="0" x="49"/>
        <item x="16"/>
        <item x="54"/>
        <item sd="0" x="8"/>
        <item sd="0" x="65"/>
        <item sd="0" x="34"/>
        <item x="79"/>
        <item sd="0" x="60"/>
        <item sd="0" m="1" x="114"/>
        <item sd="0" m="1" x="111"/>
        <item x="59"/>
        <item x="27"/>
        <item x="13"/>
        <item sd="0" x="47"/>
        <item sd="0" x="25"/>
        <item sd="0" x="24"/>
        <item x="30"/>
        <item sd="0" x="9"/>
        <item x="85"/>
        <item sd="0" x="37"/>
        <item sd="0" x="48"/>
        <item sd="0" x="31"/>
        <item x="3"/>
        <item sd="0" x="75"/>
        <item sd="0" x="17"/>
        <item x="55"/>
        <item x="18"/>
        <item x="94"/>
        <item sd="0" x="57"/>
        <item sd="0" m="1" x="110"/>
        <item x="74"/>
        <item sd="0" x="90"/>
        <item x="88"/>
        <item sd="0" x="84"/>
        <item x="45"/>
        <item x="41"/>
        <item sd="0" x="78"/>
        <item sd="0" x="72"/>
        <item sd="0" x="67"/>
        <item sd="0" x="46"/>
        <item sd="0" x="91"/>
        <item x="64"/>
        <item sd="0" x="15"/>
        <item x="53"/>
        <item sd="0" x="20"/>
        <item sd="0" x="28"/>
        <item x="71"/>
        <item sd="0" x="36"/>
        <item sd="0" x="22"/>
        <item sd="0" x="58"/>
        <item x="29"/>
        <item sd="0" x="39"/>
        <item sd="0" x="56"/>
        <item x="44"/>
        <item sd="0" x="26"/>
        <item x="82"/>
        <item sd="0" x="40"/>
        <item sd="0" x="0"/>
        <item x="7"/>
        <item sd="0" x="87"/>
        <item sd="0" x="102"/>
        <item sd="0" x="107"/>
        <item sd="0" x="38"/>
        <item sd="0" x="106"/>
        <item x="104"/>
        <item x="97"/>
        <item x="103"/>
        <item sd="0" x="35"/>
        <item x="23"/>
        <item sd="0" x="32"/>
        <item sd="0" x="12"/>
        <item x="14"/>
        <item x="4"/>
        <item sd="0" x="108"/>
        <item sd="0" x="6"/>
        <item sd="0" x="83"/>
        <item sd="0" m="1" x="116"/>
        <item sd="0" m="1" x="115"/>
        <item sd="0" x="89"/>
        <item x="98"/>
        <item x="96"/>
        <item x="99"/>
        <item x="77"/>
        <item x="68"/>
        <item x="93"/>
        <item x="69"/>
        <item sd="0" x="33"/>
        <item sd="0" x="62"/>
        <item x="63"/>
        <item sd="0" x="42"/>
        <item sd="0" x="70"/>
        <item x="73"/>
        <item x="92"/>
        <item m="1" x="113"/>
        <item x="101"/>
        <item sd="0" x="80"/>
        <item x="105"/>
        <item x="86"/>
        <item x="81"/>
        <item x="100"/>
        <item x="9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4">
        <item x="15"/>
        <item x="17"/>
        <item x="3"/>
        <item x="20"/>
        <item x="19"/>
        <item x="25"/>
        <item x="22"/>
        <item x="31"/>
        <item x="28"/>
        <item x="26"/>
        <item x="21"/>
        <item x="11"/>
        <item x="9"/>
        <item x="29"/>
        <item x="16"/>
        <item x="23"/>
        <item x="12"/>
        <item x="10"/>
        <item x="6"/>
        <item x="5"/>
        <item x="0"/>
        <item x="33"/>
        <item x="24"/>
        <item x="13"/>
        <item x="1"/>
        <item x="14"/>
        <item x="18"/>
        <item x="7"/>
        <item x="27"/>
        <item x="4"/>
        <item x="2"/>
        <item x="32"/>
        <item x="8"/>
        <item x="3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1"/>
        <item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6">
        <item x="15"/>
        <item x="1"/>
        <item x="8"/>
        <item x="7"/>
        <item x="9"/>
        <item x="13"/>
        <item x="14"/>
        <item x="0"/>
        <item x="2"/>
        <item x="3"/>
        <item x="11"/>
        <item x="12"/>
        <item x="10"/>
        <item x="4"/>
        <item x="6"/>
        <item x="5"/>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3">
    <field x="0"/>
    <field x="8"/>
    <field x="1"/>
  </rowFields>
  <rowItems count="2">
    <i>
      <x v="22"/>
      <x v="13"/>
      <x v="62"/>
    </i>
    <i>
      <x v="98"/>
      <x v="30"/>
      <x v="80"/>
    </i>
  </rowItems>
  <colItems count="1">
    <i/>
  </colItems>
  <pageFields count="1">
    <pageField fld="53" item="0" hier="-1"/>
  </pageFields>
  <formats count="33">
    <format dxfId="690">
      <pivotArea type="all" dataOnly="0" outline="0" fieldPosition="0"/>
    </format>
    <format dxfId="689">
      <pivotArea field="8" type="button" dataOnly="0" labelOnly="1" outline="0" axis="axisRow" fieldPosition="1"/>
    </format>
    <format dxfId="688">
      <pivotArea field="1" type="button" dataOnly="0" labelOnly="1" outline="0" axis="axisRow" fieldPosition="2"/>
    </format>
    <format dxfId="687">
      <pivotArea dataOnly="0" labelOnly="1" outline="0" fieldPosition="0">
        <references count="1">
          <reference field="8" count="5">
            <x v="2"/>
            <x v="17"/>
            <x v="19"/>
            <x v="24"/>
            <x v="30"/>
          </reference>
        </references>
      </pivotArea>
    </format>
    <format dxfId="686">
      <pivotArea dataOnly="0" labelOnly="1" outline="0" fieldPosition="0">
        <references count="2">
          <reference field="1" count="1">
            <x v="38"/>
          </reference>
          <reference field="8" count="1" selected="0">
            <x v="2"/>
          </reference>
        </references>
      </pivotArea>
    </format>
    <format dxfId="685">
      <pivotArea dataOnly="0" labelOnly="1" outline="0" fieldPosition="0">
        <references count="2">
          <reference field="1" count="1">
            <x v="26"/>
          </reference>
          <reference field="8" count="1" selected="0">
            <x v="17"/>
          </reference>
        </references>
      </pivotArea>
    </format>
    <format dxfId="684">
      <pivotArea dataOnly="0" labelOnly="1" outline="0" fieldPosition="0">
        <references count="2">
          <reference field="1" count="1">
            <x v="7"/>
          </reference>
          <reference field="8" count="1" selected="0">
            <x v="19"/>
          </reference>
        </references>
      </pivotArea>
    </format>
    <format dxfId="683">
      <pivotArea dataOnly="0" labelOnly="1" outline="0" fieldPosition="0">
        <references count="2">
          <reference field="1" count="1">
            <x v="50"/>
          </reference>
          <reference field="8" count="1" selected="0">
            <x v="24"/>
          </reference>
        </references>
      </pivotArea>
    </format>
    <format dxfId="682">
      <pivotArea dataOnly="0" labelOnly="1" outline="0" fieldPosition="0">
        <references count="2">
          <reference field="1" count="6">
            <x v="1"/>
            <x v="2"/>
            <x v="18"/>
            <x v="32"/>
            <x v="41"/>
            <x v="104"/>
          </reference>
          <reference field="8" count="1" selected="0">
            <x v="30"/>
          </reference>
        </references>
      </pivotArea>
    </format>
    <format dxfId="681">
      <pivotArea type="all" dataOnly="0" outline="0" fieldPosition="0"/>
    </format>
    <format dxfId="680">
      <pivotArea field="8" type="button" dataOnly="0" labelOnly="1" outline="0" axis="axisRow" fieldPosition="1"/>
    </format>
    <format dxfId="679">
      <pivotArea field="1" type="button" dataOnly="0" labelOnly="1" outline="0" axis="axisRow" fieldPosition="2"/>
    </format>
    <format dxfId="678">
      <pivotArea dataOnly="0" labelOnly="1" outline="0" fieldPosition="0">
        <references count="1">
          <reference field="8" count="5">
            <x v="2"/>
            <x v="17"/>
            <x v="19"/>
            <x v="24"/>
            <x v="30"/>
          </reference>
        </references>
      </pivotArea>
    </format>
    <format dxfId="677">
      <pivotArea dataOnly="0" labelOnly="1" outline="0" fieldPosition="0">
        <references count="2">
          <reference field="1" count="1">
            <x v="38"/>
          </reference>
          <reference field="8" count="1" selected="0">
            <x v="2"/>
          </reference>
        </references>
      </pivotArea>
    </format>
    <format dxfId="676">
      <pivotArea dataOnly="0" labelOnly="1" outline="0" fieldPosition="0">
        <references count="2">
          <reference field="1" count="1">
            <x v="26"/>
          </reference>
          <reference field="8" count="1" selected="0">
            <x v="17"/>
          </reference>
        </references>
      </pivotArea>
    </format>
    <format dxfId="675">
      <pivotArea dataOnly="0" labelOnly="1" outline="0" fieldPosition="0">
        <references count="2">
          <reference field="1" count="1">
            <x v="7"/>
          </reference>
          <reference field="8" count="1" selected="0">
            <x v="19"/>
          </reference>
        </references>
      </pivotArea>
    </format>
    <format dxfId="674">
      <pivotArea dataOnly="0" labelOnly="1" outline="0" fieldPosition="0">
        <references count="2">
          <reference field="1" count="1">
            <x v="50"/>
          </reference>
          <reference field="8" count="1" selected="0">
            <x v="24"/>
          </reference>
        </references>
      </pivotArea>
    </format>
    <format dxfId="673">
      <pivotArea dataOnly="0" labelOnly="1" outline="0" fieldPosition="0">
        <references count="2">
          <reference field="1" count="6">
            <x v="1"/>
            <x v="2"/>
            <x v="18"/>
            <x v="32"/>
            <x v="41"/>
            <x v="104"/>
          </reference>
          <reference field="8" count="1" selected="0">
            <x v="30"/>
          </reference>
        </references>
      </pivotArea>
    </format>
    <format dxfId="672">
      <pivotArea type="all" dataOnly="0" outline="0" fieldPosition="0"/>
    </format>
    <format dxfId="671">
      <pivotArea field="8" type="button" dataOnly="0" labelOnly="1" outline="0" axis="axisRow" fieldPosition="1"/>
    </format>
    <format dxfId="670">
      <pivotArea field="1" type="button" dataOnly="0" labelOnly="1" outline="0" axis="axisRow" fieldPosition="2"/>
    </format>
    <format dxfId="669">
      <pivotArea dataOnly="0" labelOnly="1" outline="0" fieldPosition="0">
        <references count="1">
          <reference field="8" count="5">
            <x v="2"/>
            <x v="17"/>
            <x v="19"/>
            <x v="24"/>
            <x v="30"/>
          </reference>
        </references>
      </pivotArea>
    </format>
    <format dxfId="668">
      <pivotArea dataOnly="0" labelOnly="1" outline="0" fieldPosition="0">
        <references count="2">
          <reference field="1" count="1">
            <x v="38"/>
          </reference>
          <reference field="8" count="1" selected="0">
            <x v="2"/>
          </reference>
        </references>
      </pivotArea>
    </format>
    <format dxfId="667">
      <pivotArea dataOnly="0" labelOnly="1" outline="0" fieldPosition="0">
        <references count="2">
          <reference field="1" count="1">
            <x v="26"/>
          </reference>
          <reference field="8" count="1" selected="0">
            <x v="17"/>
          </reference>
        </references>
      </pivotArea>
    </format>
    <format dxfId="666">
      <pivotArea dataOnly="0" labelOnly="1" outline="0" fieldPosition="0">
        <references count="2">
          <reference field="1" count="1">
            <x v="7"/>
          </reference>
          <reference field="8" count="1" selected="0">
            <x v="19"/>
          </reference>
        </references>
      </pivotArea>
    </format>
    <format dxfId="665">
      <pivotArea dataOnly="0" labelOnly="1" outline="0" fieldPosition="0">
        <references count="2">
          <reference field="1" count="1">
            <x v="50"/>
          </reference>
          <reference field="8" count="1" selected="0">
            <x v="24"/>
          </reference>
        </references>
      </pivotArea>
    </format>
    <format dxfId="664">
      <pivotArea dataOnly="0" labelOnly="1" outline="0" fieldPosition="0">
        <references count="2">
          <reference field="1" count="6">
            <x v="1"/>
            <x v="2"/>
            <x v="18"/>
            <x v="32"/>
            <x v="41"/>
            <x v="104"/>
          </reference>
          <reference field="8" count="1" selected="0">
            <x v="30"/>
          </reference>
        </references>
      </pivotArea>
    </format>
    <format dxfId="663">
      <pivotArea dataOnly="0" labelOnly="1" outline="0" fieldPosition="0">
        <references count="1">
          <reference field="0" count="0"/>
        </references>
      </pivotArea>
    </format>
    <format dxfId="662">
      <pivotArea dataOnly="0" labelOnly="1" outline="0" fieldPosition="0">
        <references count="1">
          <reference field="8" count="0"/>
        </references>
      </pivotArea>
    </format>
    <format dxfId="661">
      <pivotArea dataOnly="0" labelOnly="1" outline="0" fieldPosition="0">
        <references count="1">
          <reference field="1" count="0"/>
        </references>
      </pivotArea>
    </format>
    <format dxfId="660">
      <pivotArea field="0" type="button" dataOnly="0" labelOnly="1" outline="0" axis="axisRow" fieldPosition="0"/>
    </format>
    <format dxfId="659">
      <pivotArea field="8" type="button" dataOnly="0" labelOnly="1" outline="0" axis="axisRow" fieldPosition="1"/>
    </format>
    <format dxfId="658">
      <pivotArea field="1" type="button" dataOnly="0" labelOnly="1" outline="0" axis="axisRow" fieldPosition="2"/>
    </format>
  </formats>
  <pivotTableStyleInfo name="LRA" showRowHeaders="0"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3.xml><?xml version="1.0" encoding="utf-8"?>
<pivotTableDefinition xmlns="http://schemas.openxmlformats.org/spreadsheetml/2006/main" name="PT-Regionen" cacheId="15" applyNumberFormats="0" applyBorderFormats="0" applyFontFormats="0" applyPatternFormats="0" applyAlignmentFormats="0" applyWidthHeightFormats="1" dataCaption="Werte" updatedVersion="6" minRefreshableVersion="3" showDrill="0" rowGrandTotals="0" colGrandTotals="0" itemPrintTitles="1" createdVersion="6" indent="0" compact="0" compactData="0" multipleFieldFilters="0" rowHeaderCaption="Sprach-Kitas">
  <location ref="B3:D53" firstHeaderRow="1" firstDataRow="1" firstDataCol="3"/>
  <pivotFields count="68">
    <pivotField axis="axisRow" compact="0" outline="0" showAll="0" defaultSubtotal="0">
      <items count="112">
        <item x="31"/>
        <item x="24"/>
        <item x="32"/>
        <item x="3"/>
        <item x="73"/>
        <item x="83"/>
        <item x="39"/>
        <item x="36"/>
        <item x="53"/>
        <item x="44"/>
        <item x="84"/>
        <item x="102"/>
        <item x="70"/>
        <item x="94"/>
        <item x="58"/>
        <item x="61"/>
        <item x="41"/>
        <item x="47"/>
        <item x="68"/>
        <item x="14"/>
        <item x="93"/>
        <item x="9"/>
        <item x="71"/>
        <item x="29"/>
        <item x="96"/>
        <item x="46"/>
        <item x="17"/>
        <item x="75"/>
        <item x="98"/>
        <item x="35"/>
        <item x="20"/>
        <item x="49"/>
        <item x="43"/>
        <item x="59"/>
        <item x="13"/>
        <item m="1" x="109"/>
        <item x="89"/>
        <item x="26"/>
        <item x="50"/>
        <item x="40"/>
        <item x="57"/>
        <item m="1" x="110"/>
        <item x="42"/>
        <item x="90"/>
        <item x="95"/>
        <item x="100"/>
        <item x="6"/>
        <item x="77"/>
        <item x="25"/>
        <item x="23"/>
        <item x="21"/>
        <item x="11"/>
        <item x="10"/>
        <item x="18"/>
        <item x="66"/>
        <item x="74"/>
        <item x="5"/>
        <item x="86"/>
        <item x="38"/>
        <item m="1" x="111"/>
        <item x="37"/>
        <item x="27"/>
        <item x="15"/>
        <item x="0"/>
        <item x="12"/>
        <item x="99"/>
        <item x="91"/>
        <item x="76"/>
        <item x="87"/>
        <item x="51"/>
        <item x="19"/>
        <item x="48"/>
        <item x="28"/>
        <item x="67"/>
        <item x="64"/>
        <item x="72"/>
        <item x="78"/>
        <item x="97"/>
        <item x="1"/>
        <item x="45"/>
        <item x="22"/>
        <item x="34"/>
        <item x="7"/>
        <item x="103"/>
        <item x="65"/>
        <item x="4"/>
        <item x="30"/>
        <item x="55"/>
        <item x="85"/>
        <item x="16"/>
        <item x="2"/>
        <item x="81"/>
        <item x="80"/>
        <item x="33"/>
        <item x="62"/>
        <item x="92"/>
        <item x="56"/>
        <item x="69"/>
        <item x="104"/>
        <item x="105"/>
        <item x="106"/>
        <item x="82"/>
        <item x="63"/>
        <item x="60"/>
        <item x="54"/>
        <item x="52"/>
        <item x="108"/>
        <item x="88"/>
        <item x="8"/>
        <item x="107"/>
        <item x="101"/>
        <item x="79"/>
      </items>
      <extLst>
        <ext xmlns:x14="http://schemas.microsoft.com/office/spreadsheetml/2009/9/main" uri="{2946ED86-A175-432a-8AC1-64E0C546D7DE}">
          <x14:pivotField fillDownLabels="1"/>
        </ext>
      </extLst>
    </pivotField>
    <pivotField axis="axisRow" compact="0" outline="0" showAll="0" defaultSubtotal="0">
      <items count="117">
        <item x="66"/>
        <item m="1" x="112"/>
        <item x="2"/>
        <item x="76"/>
        <item x="10"/>
        <item x="43"/>
        <item x="5"/>
        <item x="11"/>
        <item x="51"/>
        <item x="52"/>
        <item x="50"/>
        <item x="61"/>
        <item x="1"/>
        <item x="19"/>
        <item m="1" x="109"/>
        <item x="21"/>
        <item x="49"/>
        <item x="16"/>
        <item x="54"/>
        <item x="8"/>
        <item x="65"/>
        <item x="34"/>
        <item x="79"/>
        <item x="60"/>
        <item m="1" x="114"/>
        <item m="1" x="111"/>
        <item x="59"/>
        <item x="27"/>
        <item x="13"/>
        <item x="47"/>
        <item x="25"/>
        <item x="24"/>
        <item x="30"/>
        <item x="9"/>
        <item x="85"/>
        <item x="37"/>
        <item x="48"/>
        <item x="31"/>
        <item x="3"/>
        <item x="75"/>
        <item x="17"/>
        <item x="55"/>
        <item x="18"/>
        <item x="94"/>
        <item x="57"/>
        <item m="1" x="110"/>
        <item x="74"/>
        <item x="90"/>
        <item x="88"/>
        <item x="84"/>
        <item x="45"/>
        <item x="41"/>
        <item x="78"/>
        <item x="72"/>
        <item x="67"/>
        <item x="46"/>
        <item x="91"/>
        <item x="64"/>
        <item x="15"/>
        <item x="53"/>
        <item x="20"/>
        <item x="28"/>
        <item x="71"/>
        <item x="36"/>
        <item x="22"/>
        <item x="58"/>
        <item x="29"/>
        <item x="39"/>
        <item x="56"/>
        <item x="44"/>
        <item x="26"/>
        <item x="82"/>
        <item x="40"/>
        <item x="0"/>
        <item x="7"/>
        <item x="87"/>
        <item x="102"/>
        <item x="107"/>
        <item x="38"/>
        <item x="106"/>
        <item x="104"/>
        <item x="97"/>
        <item x="103"/>
        <item x="35"/>
        <item x="23"/>
        <item x="32"/>
        <item x="12"/>
        <item x="14"/>
        <item x="4"/>
        <item x="108"/>
        <item x="6"/>
        <item x="83"/>
        <item m="1" x="116"/>
        <item m="1" x="115"/>
        <item x="89"/>
        <item x="98"/>
        <item x="96"/>
        <item x="99"/>
        <item x="77"/>
        <item x="68"/>
        <item x="93"/>
        <item x="69"/>
        <item x="33"/>
        <item x="62"/>
        <item x="63"/>
        <item x="42"/>
        <item x="70"/>
        <item x="73"/>
        <item x="92"/>
        <item m="1" x="113"/>
        <item x="101"/>
        <item x="80"/>
        <item x="105"/>
        <item x="86"/>
        <item x="81"/>
        <item x="100"/>
        <item x="9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4">
        <item x="15"/>
        <item x="17"/>
        <item x="3"/>
        <item x="20"/>
        <item x="19"/>
        <item x="25"/>
        <item x="22"/>
        <item x="31"/>
        <item x="28"/>
        <item x="26"/>
        <item x="21"/>
        <item x="11"/>
        <item x="9"/>
        <item x="29"/>
        <item x="16"/>
        <item x="23"/>
        <item x="12"/>
        <item x="10"/>
        <item x="6"/>
        <item x="5"/>
        <item x="0"/>
        <item x="33"/>
        <item x="24"/>
        <item x="13"/>
        <item x="1"/>
        <item x="14"/>
        <item x="18"/>
        <item x="7"/>
        <item x="27"/>
        <item x="4"/>
        <item x="2"/>
        <item x="32"/>
        <item x="8"/>
        <item x="3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5">
        <item x="0"/>
        <item h="1" x="1"/>
        <item h="1" x="3"/>
        <item h="1" x="2"/>
        <item h="1" m="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52">
        <item x="49"/>
        <item x="46"/>
        <item x="30"/>
        <item x="2"/>
        <item x="26"/>
        <item x="25"/>
        <item x="47"/>
        <item x="24"/>
        <item x="14"/>
        <item x="11"/>
        <item x="35"/>
        <item x="27"/>
        <item x="17"/>
        <item x="20"/>
        <item x="21"/>
        <item x="40"/>
        <item x="32"/>
        <item x="28"/>
        <item x="9"/>
        <item x="33"/>
        <item x="15"/>
        <item x="23"/>
        <item x="8"/>
        <item x="44"/>
        <item x="42"/>
        <item x="19"/>
        <item x="6"/>
        <item x="29"/>
        <item x="4"/>
        <item x="43"/>
        <item x="7"/>
        <item x="36"/>
        <item x="51"/>
        <item x="16"/>
        <item x="0"/>
        <item x="50"/>
        <item x="3"/>
        <item x="1"/>
        <item x="5"/>
        <item x="41"/>
        <item x="38"/>
        <item x="39"/>
        <item x="31"/>
        <item x="13"/>
        <item x="10"/>
        <item x="12"/>
        <item x="22"/>
        <item x="18"/>
        <item x="37"/>
        <item x="34"/>
        <item x="48"/>
        <item x="4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6">
        <item x="15"/>
        <item x="1"/>
        <item x="8"/>
        <item x="7"/>
        <item x="9"/>
        <item x="13"/>
        <item x="14"/>
        <item x="0"/>
        <item x="2"/>
        <item x="3"/>
        <item x="11"/>
        <item x="12"/>
        <item x="10"/>
        <item x="4"/>
        <item x="6"/>
        <item x="5"/>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3">
    <field x="0"/>
    <field x="8"/>
    <field x="1"/>
  </rowFields>
  <rowItems count="50">
    <i>
      <x v="7"/>
      <x v="4"/>
      <x v="63"/>
    </i>
    <i>
      <x v="9"/>
      <x v="6"/>
      <x v="69"/>
    </i>
    <i>
      <x v="10"/>
      <x v="7"/>
      <x v="49"/>
    </i>
    <i>
      <x v="11"/>
      <x v="7"/>
      <x v="76"/>
    </i>
    <i>
      <x v="19"/>
      <x v="11"/>
      <x v="87"/>
    </i>
    <i>
      <x v="20"/>
      <x v="11"/>
      <x v="100"/>
    </i>
    <i>
      <x v="23"/>
      <x v="14"/>
      <x v="66"/>
    </i>
    <i>
      <x v="24"/>
      <x v="14"/>
      <x v="96"/>
    </i>
    <i>
      <x v="26"/>
      <x v="16"/>
      <x v="40"/>
    </i>
    <i>
      <x v="27"/>
      <x v="16"/>
      <x v="39"/>
    </i>
    <i>
      <x v="28"/>
      <x v="16"/>
      <x v="95"/>
    </i>
    <i>
      <x v="29"/>
      <x v="17"/>
      <x v="83"/>
    </i>
    <i>
      <x v="30"/>
      <x v="17"/>
      <x v="60"/>
    </i>
    <i>
      <x v="31"/>
      <x v="17"/>
      <x v="16"/>
    </i>
    <i>
      <x v="32"/>
      <x v="17"/>
      <x v="5"/>
    </i>
    <i>
      <x v="33"/>
      <x v="17"/>
      <x v="26"/>
    </i>
    <i>
      <x v="34"/>
      <x v="17"/>
      <x v="28"/>
    </i>
    <i>
      <x v="36"/>
      <x v="17"/>
      <x v="94"/>
    </i>
    <i>
      <x v="37"/>
      <x v="17"/>
      <x v="70"/>
    </i>
    <i>
      <x v="63"/>
      <x v="20"/>
      <x v="73"/>
    </i>
    <i>
      <x v="64"/>
      <x v="20"/>
      <x v="86"/>
    </i>
    <i>
      <x v="65"/>
      <x v="20"/>
      <x v="97"/>
    </i>
    <i>
      <x v="67"/>
      <x v="22"/>
      <x v="3"/>
    </i>
    <i>
      <x v="68"/>
      <x v="22"/>
      <x v="75"/>
    </i>
    <i>
      <x v="69"/>
      <x v="22"/>
      <x v="8"/>
    </i>
    <i>
      <x v="86"/>
      <x v="30"/>
      <x v="32"/>
    </i>
    <i>
      <x v="87"/>
      <x v="30"/>
      <x v="41"/>
    </i>
    <i>
      <x v="88"/>
      <x v="30"/>
      <x v="34"/>
    </i>
    <i>
      <x v="89"/>
      <x v="30"/>
      <x v="17"/>
    </i>
    <i>
      <x v="90"/>
      <x v="30"/>
      <x v="2"/>
    </i>
    <i>
      <x v="91"/>
      <x v="30"/>
      <x v="114"/>
    </i>
    <i>
      <x v="92"/>
      <x v="30"/>
      <x v="111"/>
    </i>
    <i>
      <x v="93"/>
      <x v="30"/>
      <x v="102"/>
    </i>
    <i>
      <x v="94"/>
      <x v="30"/>
      <x v="103"/>
    </i>
    <i>
      <x v="95"/>
      <x v="31"/>
      <x v="108"/>
    </i>
    <i>
      <x v="96"/>
      <x v="30"/>
      <x v="68"/>
    </i>
    <i>
      <x v="97"/>
      <x v="30"/>
      <x v="101"/>
    </i>
    <i>
      <x v="98"/>
      <x v="30"/>
      <x v="80"/>
    </i>
    <i>
      <x v="99"/>
      <x v="30"/>
      <x v="112"/>
    </i>
    <i>
      <x v="100"/>
      <x v="30"/>
      <x v="79"/>
    </i>
    <i>
      <x v="101"/>
      <x v="30"/>
      <x v="71"/>
    </i>
    <i>
      <x v="102"/>
      <x v="30"/>
      <x v="104"/>
    </i>
    <i>
      <x v="103"/>
      <x v="30"/>
      <x v="23"/>
    </i>
    <i>
      <x v="104"/>
      <x v="30"/>
      <x v="18"/>
    </i>
    <i>
      <x v="105"/>
      <x v="30"/>
      <x v="9"/>
    </i>
    <i>
      <x v="106"/>
      <x v="31"/>
      <x v="89"/>
    </i>
    <i>
      <x v="107"/>
      <x v="31"/>
      <x v="48"/>
    </i>
    <i>
      <x v="108"/>
      <x v="32"/>
      <x v="19"/>
    </i>
    <i>
      <x v="109"/>
      <x v="32"/>
      <x v="77"/>
    </i>
    <i>
      <x v="110"/>
      <x v="32"/>
      <x v="110"/>
    </i>
  </rowItems>
  <colItems count="1">
    <i/>
  </colItems>
  <formats count="33">
    <format dxfId="657">
      <pivotArea type="all" dataOnly="0" outline="0" fieldPosition="0"/>
    </format>
    <format dxfId="656">
      <pivotArea field="8" type="button" dataOnly="0" labelOnly="1" outline="0" axis="axisRow" fieldPosition="1"/>
    </format>
    <format dxfId="655">
      <pivotArea field="1" type="button" dataOnly="0" labelOnly="1" outline="0" axis="axisRow" fieldPosition="2"/>
    </format>
    <format dxfId="654">
      <pivotArea dataOnly="0" labelOnly="1" outline="0" fieldPosition="0">
        <references count="1">
          <reference field="8" count="5">
            <x v="2"/>
            <x v="17"/>
            <x v="19"/>
            <x v="24"/>
            <x v="30"/>
          </reference>
        </references>
      </pivotArea>
    </format>
    <format dxfId="653">
      <pivotArea dataOnly="0" labelOnly="1" outline="0" fieldPosition="0">
        <references count="2">
          <reference field="1" count="1">
            <x v="38"/>
          </reference>
          <reference field="8" count="1" selected="0">
            <x v="2"/>
          </reference>
        </references>
      </pivotArea>
    </format>
    <format dxfId="652">
      <pivotArea dataOnly="0" labelOnly="1" outline="0" fieldPosition="0">
        <references count="2">
          <reference field="1" count="1">
            <x v="26"/>
          </reference>
          <reference field="8" count="1" selected="0">
            <x v="17"/>
          </reference>
        </references>
      </pivotArea>
    </format>
    <format dxfId="651">
      <pivotArea dataOnly="0" labelOnly="1" outline="0" fieldPosition="0">
        <references count="2">
          <reference field="1" count="1">
            <x v="7"/>
          </reference>
          <reference field="8" count="1" selected="0">
            <x v="19"/>
          </reference>
        </references>
      </pivotArea>
    </format>
    <format dxfId="650">
      <pivotArea dataOnly="0" labelOnly="1" outline="0" fieldPosition="0">
        <references count="2">
          <reference field="1" count="1">
            <x v="50"/>
          </reference>
          <reference field="8" count="1" selected="0">
            <x v="24"/>
          </reference>
        </references>
      </pivotArea>
    </format>
    <format dxfId="649">
      <pivotArea dataOnly="0" labelOnly="1" outline="0" fieldPosition="0">
        <references count="2">
          <reference field="1" count="6">
            <x v="1"/>
            <x v="2"/>
            <x v="18"/>
            <x v="32"/>
            <x v="41"/>
            <x v="104"/>
          </reference>
          <reference field="8" count="1" selected="0">
            <x v="30"/>
          </reference>
        </references>
      </pivotArea>
    </format>
    <format dxfId="648">
      <pivotArea type="all" dataOnly="0" outline="0" fieldPosition="0"/>
    </format>
    <format dxfId="647">
      <pivotArea field="8" type="button" dataOnly="0" labelOnly="1" outline="0" axis="axisRow" fieldPosition="1"/>
    </format>
    <format dxfId="646">
      <pivotArea field="1" type="button" dataOnly="0" labelOnly="1" outline="0" axis="axisRow" fieldPosition="2"/>
    </format>
    <format dxfId="645">
      <pivotArea dataOnly="0" labelOnly="1" outline="0" fieldPosition="0">
        <references count="1">
          <reference field="8" count="5">
            <x v="2"/>
            <x v="17"/>
            <x v="19"/>
            <x v="24"/>
            <x v="30"/>
          </reference>
        </references>
      </pivotArea>
    </format>
    <format dxfId="644">
      <pivotArea dataOnly="0" labelOnly="1" outline="0" fieldPosition="0">
        <references count="2">
          <reference field="1" count="1">
            <x v="38"/>
          </reference>
          <reference field="8" count="1" selected="0">
            <x v="2"/>
          </reference>
        </references>
      </pivotArea>
    </format>
    <format dxfId="643">
      <pivotArea dataOnly="0" labelOnly="1" outline="0" fieldPosition="0">
        <references count="2">
          <reference field="1" count="1">
            <x v="26"/>
          </reference>
          <reference field="8" count="1" selected="0">
            <x v="17"/>
          </reference>
        </references>
      </pivotArea>
    </format>
    <format dxfId="642">
      <pivotArea dataOnly="0" labelOnly="1" outline="0" fieldPosition="0">
        <references count="2">
          <reference field="1" count="1">
            <x v="7"/>
          </reference>
          <reference field="8" count="1" selected="0">
            <x v="19"/>
          </reference>
        </references>
      </pivotArea>
    </format>
    <format dxfId="641">
      <pivotArea dataOnly="0" labelOnly="1" outline="0" fieldPosition="0">
        <references count="2">
          <reference field="1" count="1">
            <x v="50"/>
          </reference>
          <reference field="8" count="1" selected="0">
            <x v="24"/>
          </reference>
        </references>
      </pivotArea>
    </format>
    <format dxfId="640">
      <pivotArea dataOnly="0" labelOnly="1" outline="0" fieldPosition="0">
        <references count="2">
          <reference field="1" count="6">
            <x v="1"/>
            <x v="2"/>
            <x v="18"/>
            <x v="32"/>
            <x v="41"/>
            <x v="104"/>
          </reference>
          <reference field="8" count="1" selected="0">
            <x v="30"/>
          </reference>
        </references>
      </pivotArea>
    </format>
    <format dxfId="639">
      <pivotArea type="all" dataOnly="0" outline="0" fieldPosition="0"/>
    </format>
    <format dxfId="638">
      <pivotArea field="8" type="button" dataOnly="0" labelOnly="1" outline="0" axis="axisRow" fieldPosition="1"/>
    </format>
    <format dxfId="637">
      <pivotArea field="1" type="button" dataOnly="0" labelOnly="1" outline="0" axis="axisRow" fieldPosition="2"/>
    </format>
    <format dxfId="636">
      <pivotArea dataOnly="0" labelOnly="1" outline="0" fieldPosition="0">
        <references count="1">
          <reference field="8" count="5">
            <x v="2"/>
            <x v="17"/>
            <x v="19"/>
            <x v="24"/>
            <x v="30"/>
          </reference>
        </references>
      </pivotArea>
    </format>
    <format dxfId="635">
      <pivotArea dataOnly="0" labelOnly="1" outline="0" fieldPosition="0">
        <references count="2">
          <reference field="1" count="1">
            <x v="38"/>
          </reference>
          <reference field="8" count="1" selected="0">
            <x v="2"/>
          </reference>
        </references>
      </pivotArea>
    </format>
    <format dxfId="634">
      <pivotArea dataOnly="0" labelOnly="1" outline="0" fieldPosition="0">
        <references count="2">
          <reference field="1" count="1">
            <x v="26"/>
          </reference>
          <reference field="8" count="1" selected="0">
            <x v="17"/>
          </reference>
        </references>
      </pivotArea>
    </format>
    <format dxfId="633">
      <pivotArea dataOnly="0" labelOnly="1" outline="0" fieldPosition="0">
        <references count="2">
          <reference field="1" count="1">
            <x v="7"/>
          </reference>
          <reference field="8" count="1" selected="0">
            <x v="19"/>
          </reference>
        </references>
      </pivotArea>
    </format>
    <format dxfId="632">
      <pivotArea dataOnly="0" labelOnly="1" outline="0" fieldPosition="0">
        <references count="2">
          <reference field="1" count="1">
            <x v="50"/>
          </reference>
          <reference field="8" count="1" selected="0">
            <x v="24"/>
          </reference>
        </references>
      </pivotArea>
    </format>
    <format dxfId="631">
      <pivotArea dataOnly="0" labelOnly="1" outline="0" fieldPosition="0">
        <references count="2">
          <reference field="1" count="6">
            <x v="1"/>
            <x v="2"/>
            <x v="18"/>
            <x v="32"/>
            <x v="41"/>
            <x v="104"/>
          </reference>
          <reference field="8" count="1" selected="0">
            <x v="30"/>
          </reference>
        </references>
      </pivotArea>
    </format>
    <format dxfId="630">
      <pivotArea dataOnly="0" labelOnly="1" outline="0" fieldPosition="0">
        <references count="1">
          <reference field="0" count="0"/>
        </references>
      </pivotArea>
    </format>
    <format dxfId="629">
      <pivotArea dataOnly="0" labelOnly="1" outline="0" fieldPosition="0">
        <references count="1">
          <reference field="8" count="0"/>
        </references>
      </pivotArea>
    </format>
    <format dxfId="628">
      <pivotArea dataOnly="0" labelOnly="1" outline="0" fieldPosition="0">
        <references count="1">
          <reference field="1" count="0"/>
        </references>
      </pivotArea>
    </format>
    <format dxfId="627">
      <pivotArea field="0" type="button" dataOnly="0" labelOnly="1" outline="0" axis="axisRow" fieldPosition="0"/>
    </format>
    <format dxfId="626">
      <pivotArea field="8" type="button" dataOnly="0" labelOnly="1" outline="0" axis="axisRow" fieldPosition="1"/>
    </format>
    <format dxfId="625">
      <pivotArea field="1" type="button" dataOnly="0" labelOnly="1" outline="0" axis="axisRow" fieldPosition="2"/>
    </format>
  </formats>
  <pivotTableStyleInfo name="LRA" showRowHeaders="0"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Region1" sourceName="Region">
  <pivotTables>
    <pivotTable tabId="9" name="PT-Regionen"/>
  </pivotTables>
  <data>
    <tabular pivotCacheId="1">
      <items count="5">
        <i x="0" s="1"/>
        <i x="1"/>
        <i x="3"/>
        <i x="2"/>
        <i x="4"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Ort" sourceName="Ort">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Datenschnitt_Region" sourceName="Region">
  <extLst>
    <x:ext xmlns:x15="http://schemas.microsoft.com/office/spreadsheetml/2010/11/main" uri="{2F2917AC-EB37-4324-AD4E-5DD8C200BD13}">
      <x15:tableSlicerCache tableId="1" column="6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Datenschnitt_Einrichtungstyp" sourceName="Einrichtungstyp">
  <extLst>
    <x:ext xmlns:x15="http://schemas.microsoft.com/office/spreadsheetml/2010/11/main" uri="{2F2917AC-EB37-4324-AD4E-5DD8C200BD13}">
      <x15:tableSlicerCache tableId="1"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Datenschnitt_Gruppenform" sourceName="Gruppenform">
  <extLst>
    <x:ext xmlns:x15="http://schemas.microsoft.com/office/spreadsheetml/2010/11/main" uri="{2F2917AC-EB37-4324-AD4E-5DD8C200BD13}">
      <x15:tableSlicerCache tableId="1" column="3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Datenschnitt_Rechtsform" sourceName="Rechtsform">
  <extLst>
    <x:ext xmlns:x15="http://schemas.microsoft.com/office/spreadsheetml/2010/11/main" uri="{2F2917AC-EB37-4324-AD4E-5DD8C200BD13}">
      <x15:tableSlicerCache tableId="1" column="36"/>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Datenschnitt_Konfession" sourceName="Konfession">
  <extLst>
    <x:ext xmlns:x15="http://schemas.microsoft.com/office/spreadsheetml/2010/11/main" uri="{2F2917AC-EB37-4324-AD4E-5DD8C200BD13}">
      <x15:tableSlicerCache tableId="1" column="37"/>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Datenschnitt_Größe_lt._www" sourceName="Größe lt. www">
  <extLst>
    <x:ext xmlns:x15="http://schemas.microsoft.com/office/spreadsheetml/2010/11/main" uri="{2F2917AC-EB37-4324-AD4E-5DD8C200BD13}">
      <x15:tableSlicerCache tableId="1" column="69"/>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Datenschnitt_Inklusion" sourceName="Inklusion">
  <extLst>
    <x:ext xmlns:x15="http://schemas.microsoft.com/office/spreadsheetml/2010/11/main" uri="{2F2917AC-EB37-4324-AD4E-5DD8C200BD13}">
      <x15:tableSlicerCache tableId="1" column="67"/>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Datenschnitt_Ort1" sourceName="Ort">
  <extLst>
    <x:ext xmlns:x15="http://schemas.microsoft.com/office/spreadsheetml/2010/11/main" uri="{2F2917AC-EB37-4324-AD4E-5DD8C200BD13}">
      <x15:tableSlicerCache tableId="2" column="6"/>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Datenschnitt_Region2" sourceName="Region">
  <extLst>
    <x:ext xmlns:x15="http://schemas.microsoft.com/office/spreadsheetml/2010/11/main" uri="{2F2917AC-EB37-4324-AD4E-5DD8C200BD13}">
      <x15:tableSlicerCache tableId="2" column="66"/>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Datenschnitt_Einrichtungstyp1" sourceName="Einrichtungstyp">
  <extLst>
    <x:ext xmlns:x15="http://schemas.microsoft.com/office/spreadsheetml/2010/11/main" uri="{2F2917AC-EB37-4324-AD4E-5DD8C200BD13}">
      <x15:tableSlicerCache tableId="2" column="7"/>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Datenschnitt_Gruppenform1" sourceName="Gruppenform">
  <extLst>
    <x:ext xmlns:x15="http://schemas.microsoft.com/office/spreadsheetml/2010/11/main" uri="{2F2917AC-EB37-4324-AD4E-5DD8C200BD13}">
      <x15:tableSlicerCache tableId="2" column="34"/>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Datenschnitt_Rechtsform1" sourceName="Rechtsform">
  <extLst>
    <x:ext xmlns:x15="http://schemas.microsoft.com/office/spreadsheetml/2010/11/main" uri="{2F2917AC-EB37-4324-AD4E-5DD8C200BD13}">
      <x15:tableSlicerCache tableId="2" column="36"/>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Datenschnitt_Konfession1" sourceName="Konfession">
  <extLst>
    <x:ext xmlns:x15="http://schemas.microsoft.com/office/spreadsheetml/2010/11/main" uri="{2F2917AC-EB37-4324-AD4E-5DD8C200BD13}">
      <x15:tableSlicerCache tableId="2" column="37"/>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Datenschnitt_Inklusion1" sourceName="Inklusion">
  <extLst>
    <x:ext xmlns:x15="http://schemas.microsoft.com/office/spreadsheetml/2010/11/main" uri="{2F2917AC-EB37-4324-AD4E-5DD8C200BD13}">
      <x15:tableSlicerCache tableId="2" column="67"/>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Datenschnitt_Sprach_KITA" sourceName="Sprach-KITA">
  <extLst>
    <x:ext xmlns:x15="http://schemas.microsoft.com/office/spreadsheetml/2010/11/main" uri="{2F2917AC-EB37-4324-AD4E-5DD8C200BD13}">
      <x15:tableSlicerCache tableId="2" column="38"/>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Datenschnitt_Wald__und_Naturpädagogik" sourceName="Wald- und Naturpädagogik">
  <extLst>
    <x:ext xmlns:x15="http://schemas.microsoft.com/office/spreadsheetml/2010/11/main" uri="{2F2917AC-EB37-4324-AD4E-5DD8C200BD13}">
      <x15:tableSlicerCache tableId="2" column="39"/>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Datenschnitt_MINT_KITA" sourceName="MINT-KITA">
  <extLst>
    <x:ext xmlns:x15="http://schemas.microsoft.com/office/spreadsheetml/2010/11/main" uri="{2F2917AC-EB37-4324-AD4E-5DD8C200BD13}">
      <x15:tableSlicerCache tableId="2" column="40"/>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Datenschnitt_Werkstatt_Pädagogik" sourceName="Werkstatt-Pädagogik">
  <extLst>
    <x:ext xmlns:x15="http://schemas.microsoft.com/office/spreadsheetml/2010/11/main" uri="{2F2917AC-EB37-4324-AD4E-5DD8C200BD13}">
      <x15:tableSlicerCache tableId="2" column="41"/>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Datenschnitt_Montessori_Pädagogik" sourceName="Montessori-Pädagogik">
  <extLst>
    <x:ext xmlns:x15="http://schemas.microsoft.com/office/spreadsheetml/2010/11/main" uri="{2F2917AC-EB37-4324-AD4E-5DD8C200BD13}">
      <x15:tableSlicerCache tableId="2" column="42"/>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Datenschnitt_Waldorf_Pädagogik" sourceName="Waldorf-Pädagogik">
  <extLst>
    <x:ext xmlns:x15="http://schemas.microsoft.com/office/spreadsheetml/2010/11/main" uri="{2F2917AC-EB37-4324-AD4E-5DD8C200BD13}">
      <x15:tableSlicerCache tableId="2" column="43"/>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Datenschnitt_Kneipp_Pädagogik" sourceName="Kneipp-Pädagogik">
  <extLst>
    <x:ext xmlns:x15="http://schemas.microsoft.com/office/spreadsheetml/2010/11/main" uri="{2F2917AC-EB37-4324-AD4E-5DD8C200BD13}">
      <x15:tableSlicerCache tableId="2" column="44"/>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Datenschnitt_Tiergestützte_Pädagogik" sourceName="Tiergestützte Pädagogik">
  <extLst>
    <x:ext xmlns:x15="http://schemas.microsoft.com/office/spreadsheetml/2010/11/main" uri="{2F2917AC-EB37-4324-AD4E-5DD8C200BD13}">
      <x15:tableSlicerCache tableId="2" column="45"/>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rt" cache="Datenschnitt_Ort" caption="Ort" columnCount="2" rowHeight="216000"/>
  <slicer name="Region" cache="Datenschnitt_Region" caption="Region" columnCount="4" rowHeight="216000"/>
  <slicer name="Einrichtungstyp" cache="Datenschnitt_Einrichtungstyp" caption="Einrichtungstyp" rowHeight="216000"/>
  <slicer name="Gruppenform" cache="Datenschnitt_Gruppenform" caption="Gruppenform" rowHeight="216000"/>
  <slicer name="Rechtsform" cache="Datenschnitt_Rechtsform" caption="Rechtsform" rowHeight="260350"/>
  <slicer name="Konfession" cache="Datenschnitt_Konfession" caption="Konfession" rowHeight="260350"/>
  <slicer name="Größe lt. www" cache="Datenschnitt_Größe_lt._www" caption="Größe lt. www" columnCount="5" rowHeight="260350"/>
  <slicer name="Inklusion" cache="Datenschnitt_Inklusion" caption="Inklusion" rowHeight="260350"/>
</slicers>
</file>

<file path=xl/slicers/slicer2.xml><?xml version="1.0" encoding="utf-8"?>
<slicers xmlns="http://schemas.microsoft.com/office/spreadsheetml/2009/9/main" xmlns:mc="http://schemas.openxmlformats.org/markup-compatibility/2006" xmlns:x="http://schemas.openxmlformats.org/spreadsheetml/2006/main" mc:Ignorable="x">
  <slicer name="Ort 1" cache="Datenschnitt_Ort1" caption="Ort" columnCount="3" rowHeight="216000"/>
  <slicer name="Region 2" cache="Datenschnitt_Region2" caption="Region" columnCount="4" rowHeight="216000"/>
  <slicer name="Einrichtungstyp 1" cache="Datenschnitt_Einrichtungstyp1" caption="Einrichtungstyp" columnCount="2" rowHeight="216000"/>
  <slicer name="Gruppenform 1" cache="Datenschnitt_Gruppenform1" caption="Gruppenform" columnCount="3" rowHeight="216000"/>
  <slicer name="Rechtsform 1" cache="Datenschnitt_Rechtsform1" caption="Rechtsform" columnCount="5" rowHeight="216000"/>
  <slicer name="Konfession 1" cache="Datenschnitt_Konfession1" caption="Konfession" columnCount="2" rowHeight="216000"/>
  <slicer name="Inklusion 1" cache="Datenschnitt_Inklusion1" caption="Inklusion" columnCount="3" rowHeight="216000"/>
  <slicer name="Sprach-KITA" cache="Datenschnitt_Sprach_KITA" caption="Sprach-KITA" columnCount="2" rowHeight="216000"/>
  <slicer name="Wald- und Naturpädagogik" cache="Datenschnitt_Wald__und_Naturpädagogik" caption="Wald- und Naturpädagogik" columnCount="2" rowHeight="216000"/>
  <slicer name="MINT-KITA" cache="Datenschnitt_MINT_KITA" caption="MINT-KITA" columnCount="2" rowHeight="216000"/>
  <slicer name="Werkstatt-Pädagogik" cache="Datenschnitt_Werkstatt_Pädagogik" caption="Werkstatt-Pädagogik" columnCount="2" rowHeight="216000"/>
  <slicer name="Montessori-Pädagogik" cache="Datenschnitt_Montessori_Pädagogik" caption="Montessori-Pädagogik" columnCount="2" rowHeight="216000"/>
  <slicer name="Waldorf-Pädagogik" cache="Datenschnitt_Waldorf_Pädagogik" caption="Waldorf-Pädagogik" columnCount="2" rowHeight="216000"/>
  <slicer name="Kneipp-Pädagogik" cache="Datenschnitt_Kneipp_Pädagogik" caption="Kneipp-Pädagogik" columnCount="2" rowHeight="216000"/>
  <slicer name="Tiergestützte Pädagogik" cache="Datenschnitt_Tiergestützte_Pädagogik" caption="Tiergestützte Pädagogik" columnCount="2" rowHeight="216000"/>
</slicers>
</file>

<file path=xl/slicers/slicer3.xml><?xml version="1.0" encoding="utf-8"?>
<slicers xmlns="http://schemas.microsoft.com/office/spreadsheetml/2009/9/main" xmlns:mc="http://schemas.openxmlformats.org/markup-compatibility/2006" xmlns:x="http://schemas.openxmlformats.org/spreadsheetml/2006/main" mc:Ignorable="x">
  <slicer name="Region 1" cache="Datenschnitt_Region1" caption="Region" columnCount="4" rowHeight="260350"/>
</slicers>
</file>

<file path=xl/tables/table1.xml><?xml version="1.0" encoding="utf-8"?>
<table xmlns="http://schemas.openxmlformats.org/spreadsheetml/2006/main" id="2" name="tbl_Datenquelle" displayName="tbl_Datenquelle" ref="A1:AO110" headerRowDxfId="1341" dataDxfId="1339" totalsRowDxfId="1337" headerRowBorderDxfId="1340" tableBorderDxfId="1338" totalsRowCellStyle="Komma">
  <autoFilter ref="A1:AO110"/>
  <sortState ref="A2:BN110">
    <sortCondition ref="I2:I110"/>
    <sortCondition ref="B2:B110"/>
  </sortState>
  <tableColumns count="41">
    <tableColumn id="1" name="Nr." totalsRowLabel="Gesamt" dataDxfId="1336" totalsRowDxfId="1335" dataCellStyle="Komma"/>
    <tableColumn id="2" name="Einrichtungsname" totalsRowFunction="count" dataDxfId="1334" totalsRowDxfId="1333" dataCellStyle="Komma"/>
    <tableColumn id="3" name="Einrichtungs-nummer" dataDxfId="1332" totalsRowDxfId="1331" dataCellStyle="Komma"/>
    <tableColumn id="32" name="Leitung Anrede" totalsRowFunction="count" dataDxfId="1330" totalsRowDxfId="1329" dataCellStyle="Komma"/>
    <tableColumn id="31" name="Leitung Nachname" dataDxfId="1328" totalsRowDxfId="1327" dataCellStyle="Komma"/>
    <tableColumn id="33" name="Einrichtungsleitung" dataDxfId="1326" totalsRowDxfId="1325" dataCellStyle="Komma"/>
    <tableColumn id="4" name="Straße" dataDxfId="1324" totalsRowDxfId="1323" dataCellStyle="Komma"/>
    <tableColumn id="5" name="PLZ " dataDxfId="1322" totalsRowDxfId="1321" dataCellStyle="Komma"/>
    <tableColumn id="6" name="Ort" totalsRowFunction="count" dataDxfId="1320" totalsRowDxfId="1319" dataCellStyle="Komma"/>
    <tableColumn id="48" name="Adresse" dataDxfId="1318" totalsRowDxfId="1317" dataCellStyle="Komma"/>
    <tableColumn id="66" name="Region" totalsRowFunction="count" dataDxfId="1316" totalsRowDxfId="1315" dataCellStyle="Komma"/>
    <tableColumn id="7" name="Einrichtungstyp" totalsRowFunction="count" dataDxfId="1314" totalsRowDxfId="1313" dataCellStyle="Komma"/>
    <tableColumn id="34" name="Gruppenform" totalsRowFunction="count" dataDxfId="1312" totalsRowDxfId="1311" dataCellStyle="Komma"/>
    <tableColumn id="36" name="Rechtsform" totalsRowFunction="count" dataDxfId="1310" totalsRowDxfId="1309" dataCellStyle="Komma"/>
    <tableColumn id="30" name="Größe lt. Umfrage" totalsRowFunction="count" dataDxfId="1308" totalsRowDxfId="1307" dataCellStyle="Komma"/>
    <tableColumn id="35" name="Maximale Öffnungszeiten" totalsRowFunction="count" dataDxfId="1306" totalsRowDxfId="1305" dataCellStyle="Komma"/>
    <tableColumn id="37" name="Konfession" dataDxfId="1304" totalsRowDxfId="1303" dataCellStyle="Komma"/>
    <tableColumn id="9" name="Träger-Bezeichnung" dataDxfId="1302" totalsRowDxfId="1301" dataCellStyle="Komma"/>
    <tableColumn id="13" name="Träger-Statistik" totalsRowFunction="count" dataDxfId="1300" totalsRowDxfId="1299" dataCellStyle="Komma"/>
    <tableColumn id="15" name="Telefon" dataDxfId="1298" totalsRowDxfId="1297" dataCellStyle="Komma"/>
    <tableColumn id="16" name="E-Mail" dataDxfId="1296" totalsRowDxfId="1295" dataCellStyle="Komma"/>
    <tableColumn id="28" name="Internet-Seite" dataDxfId="1294" totalsRowDxfId="1293" dataCellStyle="Komma"/>
    <tableColumn id="29" name="Link" dataDxfId="1292" totalsRowDxfId="1291" dataCellStyle="Komma"/>
    <tableColumn id="69" name="Größe lt. www" totalsRowFunction="count" dataDxfId="1290" totalsRowDxfId="1289" dataCellStyle="Komma"/>
    <tableColumn id="49" name="Krippe" totalsRowFunction="count" dataDxfId="1288" totalsRowDxfId="1287" dataCellStyle="Komma"/>
    <tableColumn id="23" name="Kinder-garten" totalsRowFunction="count" dataDxfId="1286" totalsRowDxfId="1285" dataCellStyle="Komma"/>
    <tableColumn id="22" name="Hort" totalsRowFunction="count" dataDxfId="1284" totalsRowDxfId="1283" dataCellStyle="Komma"/>
    <tableColumn id="21" name="Schwer-punkt-KiTa" totalsRowFunction="count" dataDxfId="1282" totalsRowDxfId="1281" dataCellStyle="Komma"/>
    <tableColumn id="24" name="Öffnungs-zeit &gt;45h" totalsRowFunction="count" dataDxfId="1280" totalsRowDxfId="1279" dataCellStyle="Komma"/>
    <tableColumn id="67" name="Inklusion" totalsRowFunction="count" dataDxfId="1278" totalsRowDxfId="1277" dataCellStyle="Komma"/>
    <tableColumn id="26" name="Integrative Einrichtung" totalsRowFunction="count" dataDxfId="1276" totalsRowDxfId="1275" dataCellStyle="Komma"/>
    <tableColumn id="38" name="Sprach-KITA" totalsRowFunction="count" dataDxfId="1274" totalsRowDxfId="1273" dataCellStyle="Komma"/>
    <tableColumn id="39" name="Wald- und Naturpädagogik" totalsRowFunction="count" dataDxfId="1272" totalsRowDxfId="1271" dataCellStyle="Komma"/>
    <tableColumn id="40" name="MINT-KITA" totalsRowFunction="count" dataDxfId="1270" totalsRowDxfId="1269" dataCellStyle="Komma"/>
    <tableColumn id="41" name="Werkstatt-Pädagogik" totalsRowFunction="count" dataDxfId="1268" totalsRowDxfId="1267" dataCellStyle="Komma"/>
    <tableColumn id="42" name="Montessori-Pädagogik" totalsRowFunction="count" dataDxfId="1266" totalsRowDxfId="1265" dataCellStyle="Komma"/>
    <tableColumn id="43" name="Waldorf-Pädagogik" totalsRowFunction="count" dataDxfId="1264" totalsRowDxfId="1263" dataCellStyle="Komma"/>
    <tableColumn id="44" name="Kneipp-Pädagogik" totalsRowFunction="count" dataDxfId="1262" totalsRowDxfId="1261" dataCellStyle="Komma"/>
    <tableColumn id="45" name="Tiergestützte Pädagogik" totalsRowFunction="count" dataDxfId="1260" totalsRowDxfId="1259" dataCellStyle="Komma"/>
    <tableColumn id="50" name="Gebühren" dataDxfId="1258" totalsRowDxfId="1257" dataCellStyle="Komma"/>
    <tableColumn id="55" name="Logo" totalsRowFunction="count" dataDxfId="1256" totalsRowDxfId="1255" dataCellStyle="Komma"/>
  </tableColumns>
  <tableStyleInfo name="TableStyleMedium9" showFirstColumn="0" showLastColumn="0" showRowStripes="1" showColumnStripes="0"/>
</table>
</file>

<file path=xl/tables/table2.xml><?xml version="1.0" encoding="utf-8"?>
<table xmlns="http://schemas.openxmlformats.org/spreadsheetml/2006/main" id="1" name="tbl_Kitas" displayName="tbl_Kitas" ref="A2:BN112" totalsRowCount="1" headerRowDxfId="1254" dataDxfId="1252" totalsRowDxfId="1250" headerRowBorderDxfId="1253" tableBorderDxfId="1251" totalsRowCellStyle="Komma">
  <autoFilter ref="A2:BN111">
    <filterColumn colId="8">
      <filters>
        <filter val="Bernbeuren"/>
      </filters>
    </filterColumn>
  </autoFilter>
  <sortState ref="A3:BQ100">
    <sortCondition ref="AH2:AH111"/>
  </sortState>
  <tableColumns count="66">
    <tableColumn id="1" name="Nr." totalsRowLabel="Gesamt" dataDxfId="1249" totalsRowDxfId="624" dataCellStyle="Komma"/>
    <tableColumn id="2" name="Einrichtungsname" totalsRowFunction="count" dataDxfId="1248" totalsRowDxfId="623" dataCellStyle="Komma"/>
    <tableColumn id="3" name="Einrichtungs-nummer" dataDxfId="1247" totalsRowDxfId="622" dataCellStyle="Komma"/>
    <tableColumn id="32" name="Leitung Anrede" totalsRowFunction="count" dataDxfId="1246" totalsRowDxfId="621" dataCellStyle="Komma"/>
    <tableColumn id="31" name="Leitung Nachname" dataDxfId="1245" totalsRowDxfId="620" dataCellStyle="Komma"/>
    <tableColumn id="33" name="Einrichtungsleitung" dataDxfId="1244" totalsRowDxfId="619" dataCellStyle="Komma"/>
    <tableColumn id="4" name="Straße" dataDxfId="1243" totalsRowDxfId="618" dataCellStyle="Komma"/>
    <tableColumn id="5" name="PLZ " dataDxfId="1242" totalsRowDxfId="617" dataCellStyle="Komma"/>
    <tableColumn id="6" name="Ort" totalsRowFunction="count" dataDxfId="1241" totalsRowDxfId="616" dataCellStyle="Komma"/>
    <tableColumn id="27" name="Ortsteil" totalsRowFunction="count" dataDxfId="1240" totalsRowDxfId="615" dataCellStyle="Komma"/>
    <tableColumn id="48" name="Adresse" dataDxfId="1239" totalsRowDxfId="614" dataCellStyle="Komma"/>
    <tableColumn id="66" name="Region" totalsRowFunction="count" dataDxfId="1238" totalsRowDxfId="613" dataCellStyle="Komma"/>
    <tableColumn id="7" name="Einrichtungstyp" totalsRowFunction="count" dataDxfId="1237" totalsRowDxfId="612" dataCellStyle="Komma"/>
    <tableColumn id="34" name="Gruppenform" totalsRowFunction="count" dataDxfId="1236" totalsRowDxfId="611" dataCellStyle="Komma"/>
    <tableColumn id="36" name="Rechtsform" totalsRowFunction="count" dataDxfId="1235" totalsRowDxfId="610" dataCellStyle="Komma"/>
    <tableColumn id="30" name="Größe lt. Umfrage" totalsRowFunction="count" dataDxfId="1234" totalsRowDxfId="609" dataCellStyle="Komma"/>
    <tableColumn id="35" name="Maximale Öffnungszeiten" totalsRowFunction="count" dataDxfId="1233" totalsRowDxfId="608" dataCellStyle="Komma"/>
    <tableColumn id="37" name="Konfession" dataDxfId="1232" totalsRowDxfId="607" dataCellStyle="Komma"/>
    <tableColumn id="9" name="Träger-Bezeichnung" dataDxfId="1231" totalsRowDxfId="606" dataCellStyle="Komma"/>
    <tableColumn id="10" name="Träger-Straße" dataDxfId="1230" totalsRowDxfId="605" dataCellStyle="Komma"/>
    <tableColumn id="11" name="Träger-PLZ" dataDxfId="1229" totalsRowDxfId="604" dataCellStyle="Komma"/>
    <tableColumn id="12" name="Träger-Ort" totalsRowFunction="count" dataDxfId="1228" totalsRowDxfId="603" dataCellStyle="Komma"/>
    <tableColumn id="13" name="Träger-Statistik" totalsRowFunction="count" dataDxfId="1227" totalsRowDxfId="602" dataCellStyle="Komma"/>
    <tableColumn id="14" name="Träger-Telefon" dataDxfId="1226" totalsRowDxfId="601" dataCellStyle="Komma"/>
    <tableColumn id="15" name="Telefon" dataDxfId="1225" totalsRowDxfId="600" dataCellStyle="Komma"/>
    <tableColumn id="16" name="E-Mail" dataDxfId="1224" totalsRowDxfId="599" dataCellStyle="Komma"/>
    <tableColumn id="28" name="Internet-Seite" dataDxfId="1223" totalsRowDxfId="598" dataCellStyle="Komma"/>
    <tableColumn id="29" name="Link" dataDxfId="1222" totalsRowDxfId="597" dataCellStyle="Komma"/>
    <tableColumn id="54" name="Gruppen insgesamt" totalsRowFunction="sum" dataDxfId="1221" totalsRowDxfId="596" dataCellStyle="Komma"/>
    <tableColumn id="63" name="Gruppen Krippe" totalsRowFunction="sum" dataDxfId="1220" totalsRowDxfId="595" dataCellStyle="Komma"/>
    <tableColumn id="62" name="Gruppen KiGa" totalsRowFunction="sum" dataDxfId="1219" totalsRowDxfId="594" dataCellStyle="Komma"/>
    <tableColumn id="61" name="Gruppen Hort" totalsRowFunction="sum" dataDxfId="1218" totalsRowDxfId="593" dataCellStyle="Komma"/>
    <tableColumn id="53" name="Plätze insgesamt" totalsRowFunction="sum" dataDxfId="1217" totalsRowDxfId="592" dataCellStyle="Komma"/>
    <tableColumn id="69" name="Größe lt. www" totalsRowFunction="count" dataDxfId="1216" totalsRowDxfId="591" dataCellStyle="Komma"/>
    <tableColumn id="60" name="Plätze Krippe" totalsRowFunction="sum" totalsRowDxfId="590" dataCellStyle="Komma"/>
    <tableColumn id="59" name="Plätze Kiga" totalsRowFunction="sum" totalsRowDxfId="589" dataCellStyle="Komma"/>
    <tableColumn id="58" name="Plätze Hort" totalsRowFunction="sum" totalsRowDxfId="588" dataCellStyle="Komma"/>
    <tableColumn id="17" name="Plätze lt. BE" totalsRowFunction="sum" dataDxfId="1215" totalsRowDxfId="587" dataCellStyle="Komma"/>
    <tableColumn id="18" name="Plätze U3" totalsRowFunction="sum" dataDxfId="1214" totalsRowDxfId="586" dataCellStyle="Komma"/>
    <tableColumn id="19" name="Plätze 3-6" totalsRowFunction="sum" dataDxfId="1213" totalsRowDxfId="585" dataCellStyle="Komma"/>
    <tableColumn id="20" name="Plätze Schulkinder" totalsRowFunction="sum" dataDxfId="1212" totalsRowDxfId="584" dataCellStyle="Komma"/>
    <tableColumn id="49" name="Krippe" totalsRowFunction="count" dataDxfId="1211" totalsRowDxfId="583" dataCellStyle="Komma"/>
    <tableColumn id="23" name="Kinder-garten" totalsRowFunction="count" dataDxfId="1210" totalsRowDxfId="582" dataCellStyle="Komma"/>
    <tableColumn id="22" name="Hort" totalsRowFunction="count" dataDxfId="1209" totalsRowDxfId="581" dataCellStyle="Komma"/>
    <tableColumn id="21" name="Schwer-punkt-KiTa" totalsRowFunction="count" dataDxfId="1208" totalsRowDxfId="580" dataCellStyle="Komma"/>
    <tableColumn id="24" name="Öffnungs-zeit &gt;45h" totalsRowFunction="count" dataDxfId="1207" totalsRowDxfId="579" dataCellStyle="Komma"/>
    <tableColumn id="67" name="Inklusion" totalsRowFunction="count" dataDxfId="1206" totalsRowDxfId="578" dataCellStyle="Komma"/>
    <tableColumn id="68" name="Bemerkung Inklusion" totalsRowFunction="count" dataDxfId="1205" totalsRowDxfId="577" dataCellStyle="Komma"/>
    <tableColumn id="25" name="Einzel-Integration" totalsRowFunction="count" dataDxfId="1204" totalsRowDxfId="576" dataCellStyle="Komma"/>
    <tableColumn id="26" name="Integrative Einrichtung" totalsRowFunction="count" dataDxfId="1203" totalsRowDxfId="575" dataCellStyle="Komma"/>
    <tableColumn id="47" name="Inklusions-Plätze" totalsRowFunction="count" dataDxfId="1202" totalsRowDxfId="574" dataCellStyle="Komma"/>
    <tableColumn id="38" name="Sprach-KITA" totalsRowFunction="count" dataDxfId="1201" totalsRowDxfId="573" dataCellStyle="Komma"/>
    <tableColumn id="39" name="Wald- und Naturpädagogik" totalsRowFunction="count" dataDxfId="1200" totalsRowDxfId="572" dataCellStyle="Komma"/>
    <tableColumn id="40" name="MINT-KITA" totalsRowFunction="count" dataDxfId="1199" totalsRowDxfId="571" dataCellStyle="Komma"/>
    <tableColumn id="41" name="Werkstatt-Pädagogik" totalsRowFunction="count" dataDxfId="1198" totalsRowDxfId="570" dataCellStyle="Komma"/>
    <tableColumn id="42" name="Montessori-Pädagogik" totalsRowFunction="count" dataDxfId="1197" totalsRowDxfId="569" dataCellStyle="Komma"/>
    <tableColumn id="43" name="Waldorf-Pädagogik" totalsRowFunction="count" dataDxfId="1196" totalsRowDxfId="568" dataCellStyle="Komma"/>
    <tableColumn id="44" name="Kneipp-Pädagogik" totalsRowFunction="count" dataDxfId="1195" totalsRowDxfId="567" dataCellStyle="Komma"/>
    <tableColumn id="45" name="Tiergestützte Pädagogik" totalsRowFunction="count" dataDxfId="1194" totalsRowDxfId="566" dataCellStyle="Komma"/>
    <tableColumn id="50" name="Gebühren" dataDxfId="1193" totalsRowDxfId="565" dataCellStyle="Komma"/>
    <tableColumn id="55" name="Logo" totalsRowFunction="count" dataDxfId="1192" totalsRowDxfId="564" dataCellStyle="Komma"/>
    <tableColumn id="51" name="Motto" dataDxfId="1191" totalsRowDxfId="563" dataCellStyle="Komma"/>
    <tableColumn id="52" name="Eröffnung" totalsRowFunction="count" dataDxfId="1190" totalsRowDxfId="562" dataCellStyle="Komma"/>
    <tableColumn id="56" name="Online-Umfrage" totalsRowFunction="count" dataDxfId="1189" totalsRowDxfId="561" dataCellStyle="Komma"/>
    <tableColumn id="57" name="Namensgebung" totalsRowFunction="count" dataDxfId="1188" totalsRowDxfId="560" dataCellStyle="Komma"/>
    <tableColumn id="65" name="Bemerkungen" totalsRowFunction="count" dataDxfId="1187" totalsRowDxfId="559" dataCellStyle="Komma"/>
  </tableColumns>
  <tableStyleInfo name="TableStyleMedium9" showFirstColumn="0" showLastColumn="0" showRowStripes="1" showColumnStripes="0"/>
</table>
</file>

<file path=xl/tables/table3.xml><?xml version="1.0" encoding="utf-8"?>
<table xmlns="http://schemas.openxmlformats.org/spreadsheetml/2006/main" id="3" name="tbl_Paedagogische_Konzepte" displayName="tbl_Paedagogische_Konzepte" ref="B4:C12" totalsRowShown="0">
  <autoFilter ref="B4:C12"/>
  <sortState ref="B5:C12">
    <sortCondition descending="1" ref="C4:C12"/>
  </sortState>
  <tableColumns count="2">
    <tableColumn id="1" name="Konzept" dataDxfId="763" dataCellStyle="Einzug Links 2Pt"/>
    <tableColumn id="2" name="Anzahl"/>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waldkinder-bernried.de/kindergarten-konzept/" TargetMode="External"/><Relationship Id="rId18" Type="http://schemas.openxmlformats.org/officeDocument/2006/relationships/hyperlink" Target="https://natuerlich-oberhausen.de/nakihuglfing/" TargetMode="External"/><Relationship Id="rId26" Type="http://schemas.openxmlformats.org/officeDocument/2006/relationships/hyperlink" Target="https://www.peifo.de/familien-und-kinder/kindergarten-st-johann/" TargetMode="External"/><Relationship Id="rId39" Type="http://schemas.openxmlformats.org/officeDocument/2006/relationships/hyperlink" Target="https://kinderhaus-weltentdecker.brk-starnberg.de/" TargetMode="External"/><Relationship Id="rId21" Type="http://schemas.openxmlformats.org/officeDocument/2006/relationships/hyperlink" Target="https://oberhausen-obb.de/oeffentliche_einrichtungen?ags=09190135" TargetMode="External"/><Relationship Id="rId34" Type="http://schemas.openxmlformats.org/officeDocument/2006/relationships/hyperlink" Target="https://cms.awo-obb.de/uploads/716g_2023_09_c723a2fa3b.pdf" TargetMode="External"/><Relationship Id="rId42" Type="http://schemas.openxmlformats.org/officeDocument/2006/relationships/hyperlink" Target="https://www.donboscoschwestern.net/fma/kinderjugend/kitarottenbuch&amp;ts=1720619150804" TargetMode="External"/><Relationship Id="rId47" Type="http://schemas.openxmlformats.org/officeDocument/2006/relationships/hyperlink" Target="https://www.schwabsoien.de/gemeinde/kindergarten/beitraege-/-gebuehren" TargetMode="External"/><Relationship Id="rId50" Type="http://schemas.openxmlformats.org/officeDocument/2006/relationships/hyperlink" Target="https://www.kiga-mariaehimmelfahrt.de/preise-20182019-2-2-2/" TargetMode="External"/><Relationship Id="rId55" Type="http://schemas.openxmlformats.org/officeDocument/2006/relationships/hyperlink" Target="https://www.familienzentrum-arche-noah.de/unsere-angebote-projekte/kindergarten/%C3%B6ffnungszeiten-wichtige-termine-geb%C3%BChren/" TargetMode="External"/><Relationship Id="rId63" Type="http://schemas.openxmlformats.org/officeDocument/2006/relationships/hyperlink" Target="https://soechering.eu/gemeinde/kindertageseinrichtunggebuehren.pdf" TargetMode="External"/><Relationship Id="rId68" Type="http://schemas.openxmlformats.org/officeDocument/2006/relationships/hyperlink" Target="https://www.burggen.de/gemeinde/kindergarten/elternbeitraege" TargetMode="External"/><Relationship Id="rId76" Type="http://schemas.openxmlformats.org/officeDocument/2006/relationships/hyperlink" Target="https://kinderkrippe-zwergerltreff.de/files/kzt/konzeption.pdf" TargetMode="External"/><Relationship Id="rId84" Type="http://schemas.openxmlformats.org/officeDocument/2006/relationships/hyperlink" Target="https://www.gemeindekindergarten-peiting.de/sonnenschein/oeffnungszeitenbeitraege/" TargetMode="External"/><Relationship Id="rId89" Type="http://schemas.openxmlformats.org/officeDocument/2006/relationships/hyperlink" Target="https://www.weilheim.de/mein-weilheim/buergerservice/kinderbetreuungseinrichtungen/staedt-kindergarten-und-kinderkrippe-unterhausener-dorfspatzen/zeiten-beitraege" TargetMode="External"/><Relationship Id="rId7" Type="http://schemas.openxmlformats.org/officeDocument/2006/relationships/hyperlink" Target="https://natuerlich-oberhausen.de/nakiwm/" TargetMode="External"/><Relationship Id="rId71" Type="http://schemas.openxmlformats.org/officeDocument/2006/relationships/hyperlink" Target="https://kinderkrippe-wichteltreff.de/aktuelles/gebuehren/" TargetMode="External"/><Relationship Id="rId92" Type="http://schemas.openxmlformats.org/officeDocument/2006/relationships/hyperlink" Target="https://waldkindergarten-wm.de/beitraege" TargetMode="External"/><Relationship Id="rId2" Type="http://schemas.openxmlformats.org/officeDocument/2006/relationships/hyperlink" Target="https://www.kiga-mariae-himmelfahrt.de/" TargetMode="External"/><Relationship Id="rId16" Type="http://schemas.openxmlformats.org/officeDocument/2006/relationships/hyperlink" Target="https://www.kinderhilfe-oberland.de/wp-content/uploads/2023/06/Konzeption_Kinderhaus_Bernried_.pdf" TargetMode="External"/><Relationship Id="rId29" Type="http://schemas.openxmlformats.org/officeDocument/2006/relationships/hyperlink" Target="https://www.caritas-kindergarten-st-michael.de/pdf/table/24710844/Kosten%20-%20Geb%C3%BChren%20und%20Beitr%C3%A4ge%20Kindergarten%20im%20Kindergarten%20St.%20Michael%20Peiting%20-%20Benutzungsgeb%C3%BChr%20f%C3%BCr%20Regelkinder%20G%C3%BCltig%20ab%2001.%252" TargetMode="External"/><Relationship Id="rId11" Type="http://schemas.openxmlformats.org/officeDocument/2006/relationships/hyperlink" Target="https://daten2.verwaltungsportal.de/dateien/seitengenerator/30708697241dc94ec5142bdd6703aae1109283/leitgedanke_konzeption_2019-2020.pdf" TargetMode="External"/><Relationship Id="rId24" Type="http://schemas.openxmlformats.org/officeDocument/2006/relationships/hyperlink" Target="https://kindergarten-fischen.de/beitraege/" TargetMode="External"/><Relationship Id="rId32" Type="http://schemas.openxmlformats.org/officeDocument/2006/relationships/hyperlink" Target="https://kim-kita-penzberg.de/gebuehren" TargetMode="External"/><Relationship Id="rId37" Type="http://schemas.openxmlformats.org/officeDocument/2006/relationships/hyperlink" Target="https://cms.awo-obb.de/uploads/738g_2023_09_e676ac25fc.pdf" TargetMode="External"/><Relationship Id="rId40" Type="http://schemas.openxmlformats.org/officeDocument/2006/relationships/hyperlink" Target="https://www.caritas-kita-st-anna.de/einrichtungs-downloads/kindertageseinrichtungen/caritas-kinderhaus-st.-anna/elternbeitraege-der-kita-st_1.pdf" TargetMode="External"/><Relationship Id="rId45" Type="http://schemas.openxmlformats.org/officeDocument/2006/relationships/hyperlink" Target="https://www.wielenbach.de/fileadmin/Wielenbach/Ortsrecht/KITA-Gebuehrensatzung_Gemeinde_Wielenbach_ab_1.9.2020.pdf" TargetMode="External"/><Relationship Id="rId53" Type="http://schemas.openxmlformats.org/officeDocument/2006/relationships/hyperlink" Target="https://st.franziskus.kita-penzberg.de/gebuehren/" TargetMode="External"/><Relationship Id="rId58" Type="http://schemas.openxmlformats.org/officeDocument/2006/relationships/hyperlink" Target="https://www.eglfing.de/de/kindergarten.html" TargetMode="External"/><Relationship Id="rId66" Type="http://schemas.openxmlformats.org/officeDocument/2006/relationships/hyperlink" Target="https://spatzennest-penzberg.de/organisatorisches/" TargetMode="External"/><Relationship Id="rId74" Type="http://schemas.openxmlformats.org/officeDocument/2006/relationships/hyperlink" Target="https://www.eglfing.de/media/files/satzungen_ortsrecht/Kindertageseinrichtungen-Gebuehrensatzung_Aenderung_2021.pdf" TargetMode="External"/><Relationship Id="rId79" Type="http://schemas.openxmlformats.org/officeDocument/2006/relationships/hyperlink" Target="https://st.raphael.kita-penzberg.de/kita/gebuehren/" TargetMode="External"/><Relationship Id="rId87" Type="http://schemas.openxmlformats.org/officeDocument/2006/relationships/hyperlink" Target="https://natuerlich-oberhausen.de/nakipolling/" TargetMode="External"/><Relationship Id="rId5" Type="http://schemas.openxmlformats.org/officeDocument/2006/relationships/hyperlink" Target="https://natuerlich-oberhausen.de/nakihuglfing/" TargetMode="External"/><Relationship Id="rId61" Type="http://schemas.openxmlformats.org/officeDocument/2006/relationships/hyperlink" Target="https://www.schongau.de/de/Mein-Schongau/Kinder-Jugendliche/Kindergaerten-und-Kindertagesstaetten" TargetMode="External"/><Relationship Id="rId82" Type="http://schemas.openxmlformats.org/officeDocument/2006/relationships/hyperlink" Target="https://www.kindergarten-steingaden.de/wir-ueber-uns/oeffnungszeiten/beitraege" TargetMode="External"/><Relationship Id="rId90" Type="http://schemas.openxmlformats.org/officeDocument/2006/relationships/hyperlink" Target="https://www.weilheim.de/mein-weilheim/buergerservice/kinderbetreuungseinrichtungen/staedt-kinderhaus-pfiffikus/zeiten-beitraege" TargetMode="External"/><Relationship Id="rId95" Type="http://schemas.openxmlformats.org/officeDocument/2006/relationships/table" Target="../tables/table1.xml"/><Relationship Id="rId19" Type="http://schemas.openxmlformats.org/officeDocument/2006/relationships/hyperlink" Target="https://natuerlich-oberhausen.de/nakioberhausen/" TargetMode="External"/><Relationship Id="rId14" Type="http://schemas.openxmlformats.org/officeDocument/2006/relationships/hyperlink" Target="https://www.kinderhilfe-oberland.de/wp-content/uploads/03_Konzeption-2023_12-Auflage4_Krippe-am-Kloster-Bernried.pdf" TargetMode="External"/><Relationship Id="rId22" Type="http://schemas.openxmlformats.org/officeDocument/2006/relationships/hyperlink" Target="https://natuerlich-oberhausen.de/baerenbande/" TargetMode="External"/><Relationship Id="rId27" Type="http://schemas.openxmlformats.org/officeDocument/2006/relationships/hyperlink" Target="https://www.peissenberg-evangelisch.de/kindergarten/preise" TargetMode="External"/><Relationship Id="rId30" Type="http://schemas.openxmlformats.org/officeDocument/2006/relationships/hyperlink" Target="https://kinderwalderlebnis.de/" TargetMode="External"/><Relationship Id="rId35" Type="http://schemas.openxmlformats.org/officeDocument/2006/relationships/hyperlink" Target="https://cms.awo-obb.de/uploads/Gebuehrensatzung_24_25_84678d6bac.pdf" TargetMode="External"/><Relationship Id="rId43" Type="http://schemas.openxmlformats.org/officeDocument/2006/relationships/hyperlink" Target="https://www.ev-haus-fuer-kinder.de/system/files/dateien/beitragsliste_2024-2025_aushang_neu.pdf" TargetMode="External"/><Relationship Id="rId48" Type="http://schemas.openxmlformats.org/officeDocument/2006/relationships/hyperlink" Target="https://www.fortschritt-bayern.de/fileadmin/user_upload/Peissenberg_Kinderhaus_Gebuehren_24_25.pdf" TargetMode="External"/><Relationship Id="rId56" Type="http://schemas.openxmlformats.org/officeDocument/2006/relationships/hyperlink" Target="https://www.gemeindekindergarten-peiting.de/birkland/oeffnungszeitenbeitraege/" TargetMode="External"/><Relationship Id="rId64" Type="http://schemas.openxmlformats.org/officeDocument/2006/relationships/hyperlink" Target="https://www.vg-steingaden.de/fileadmin/Gemeinden/VG_Steingaden/Satzungen/Prem/Kindergartengeb%C3%BChrensatzung_Prem_2023-09.pdf" TargetMode="External"/><Relationship Id="rId69" Type="http://schemas.openxmlformats.org/officeDocument/2006/relationships/hyperlink" Target="http://www.pg-schongau.com/kindergarten-st-johannes/" TargetMode="External"/><Relationship Id="rId77" Type="http://schemas.openxmlformats.org/officeDocument/2006/relationships/hyperlink" Target="https://www.kindernest-rosengarten.de/konzeption/betreuungszeitenundkosten/" TargetMode="External"/><Relationship Id="rId8" Type="http://schemas.openxmlformats.org/officeDocument/2006/relationships/hyperlink" Target="https://natuerlich-oberhausen.de/baerenbande/" TargetMode="External"/><Relationship Id="rId51" Type="http://schemas.openxmlformats.org/officeDocument/2006/relationships/hyperlink" Target="http://www.stvitus.de/seite/713580/geb%C3%BChren.html" TargetMode="External"/><Relationship Id="rId72" Type="http://schemas.openxmlformats.org/officeDocument/2006/relationships/hyperlink" Target="https://www.kinderhaus-seeshaupt.de/_files/ugd/6c090b_a36a8220843447d5bff79833cef28f60.pdf" TargetMode="External"/><Relationship Id="rId80" Type="http://schemas.openxmlformats.org/officeDocument/2006/relationships/hyperlink" Target="https://polling.de/wp-content/uploads/2023/11/2023_Satzung-ueber-die-Erhebung-von-Gebuehren-fuer-die-Benutzung-der-Kindertageseinrichtung.pdf" TargetMode="External"/><Relationship Id="rId85" Type="http://schemas.openxmlformats.org/officeDocument/2006/relationships/hyperlink" Target="https://www.montessori-schule.com/kinderhaus-kinderhaeuschen/gebuehren/" TargetMode="External"/><Relationship Id="rId93" Type="http://schemas.openxmlformats.org/officeDocument/2006/relationships/printerSettings" Target="../printerSettings/printerSettings1.bin"/><Relationship Id="rId3" Type="http://schemas.openxmlformats.org/officeDocument/2006/relationships/hyperlink" Target="https://waldkindergarten-wm.de/" TargetMode="External"/><Relationship Id="rId12" Type="http://schemas.openxmlformats.org/officeDocument/2006/relationships/hyperlink" Target="https://bistum-augsburg.de/Pfarreien/St.-Nikolaus_Bernbeuren/Kindertageseinrichtung/St.-Nikolaus_Bernbeuren/Gebuehren" TargetMode="External"/><Relationship Id="rId17" Type="http://schemas.openxmlformats.org/officeDocument/2006/relationships/hyperlink" Target="https://www.boebing.de/wp-content/uploads/2024/06/Gebuehrensatzung-fuer-Kindertageseinrichtungen.pdf" TargetMode="External"/><Relationship Id="rId25" Type="http://schemas.openxmlformats.org/officeDocument/2006/relationships/hyperlink" Target="https://www.peifo.de/wp-content/uploads/2019/09/KiGaBeitr_StBarbara_Pbg_2018_19.pdf" TargetMode="External"/><Relationship Id="rId33" Type="http://schemas.openxmlformats.org/officeDocument/2006/relationships/hyperlink" Target="https://www.montessori-kindergarten-penzberg.de/wp-content/uploads/2024/04/Beitraege-ab-01.September-2024-1.pdf" TargetMode="External"/><Relationship Id="rId38" Type="http://schemas.openxmlformats.org/officeDocument/2006/relationships/hyperlink" Target="https://kindergarten-straphael.brk-starnberg.de/" TargetMode="External"/><Relationship Id="rId46" Type="http://schemas.openxmlformats.org/officeDocument/2006/relationships/hyperlink" Target="https://www.vg-habach.de/seite/122046/gemeinde-sindelsdorf.html" TargetMode="External"/><Relationship Id="rId59" Type="http://schemas.openxmlformats.org/officeDocument/2006/relationships/hyperlink" Target="https://www.schongau.de/ceasy/resource/?id=5101" TargetMode="External"/><Relationship Id="rId67" Type="http://schemas.openxmlformats.org/officeDocument/2006/relationships/hyperlink" Target="https://spatzennest-penzberg.de/organisatorisches/gebuehren-krippe/" TargetMode="External"/><Relationship Id="rId20" Type="http://schemas.openxmlformats.org/officeDocument/2006/relationships/hyperlink" Target="https://www.ingenried.de/gemeinde/kindergarten/beitraege-und-gebuehren" TargetMode="External"/><Relationship Id="rId41" Type="http://schemas.openxmlformats.org/officeDocument/2006/relationships/hyperlink" Target="https://www.kita-schongau.de/kita/gebuehren/" TargetMode="External"/><Relationship Id="rId54" Type="http://schemas.openxmlformats.org/officeDocument/2006/relationships/hyperlink" Target="https://www.st-anna-kinderhaus.com/kindergartenleben/preise/" TargetMode="External"/><Relationship Id="rId62" Type="http://schemas.openxmlformats.org/officeDocument/2006/relationships/hyperlink" Target="https://www.schongau.de/de/Mein-Schongau/Kinder-Jugendliche/Kindergaerten-und-Kindertagesstaetten" TargetMode="External"/><Relationship Id="rId70" Type="http://schemas.openxmlformats.org/officeDocument/2006/relationships/hyperlink" Target="https://www.hohenfurch.de/gemeinde/kindergarten/kindergartenjahr-2020/2021" TargetMode="External"/><Relationship Id="rId75" Type="http://schemas.openxmlformats.org/officeDocument/2006/relationships/hyperlink" Target="https://www.johanniter.de/juh/lv-bayern/rv-oberbayern/standorte-einrichtungen-in-oberbayern/einrichtung-vor-ort/johanniter-kinderkrippe-im-marita-beissel-haus-3928/" TargetMode="External"/><Relationship Id="rId83" Type="http://schemas.openxmlformats.org/officeDocument/2006/relationships/hyperlink" Target="https://www.wessokind.de/media/files/gebuehrensatzung/Aenderung_vom_25.01.2022_der_Gebuehrensatzung_fuer_die_Kindergaerten.pdf" TargetMode="External"/><Relationship Id="rId88" Type="http://schemas.openxmlformats.org/officeDocument/2006/relationships/hyperlink" Target="https://www.weilheim.de/mein-weilheim/buergerservice/kinderbetreuungseinrichtungen/staedt-kindergarten-nepomuk-und-kinderkrippe/zeiten-beitraege" TargetMode="External"/><Relationship Id="rId91" Type="http://schemas.openxmlformats.org/officeDocument/2006/relationships/hyperlink" Target="https://www.vg-habach.de/seite/122044/gemeinde-habach.html" TargetMode="External"/><Relationship Id="rId96" Type="http://schemas.openxmlformats.org/officeDocument/2006/relationships/comments" Target="../comments1.xml"/><Relationship Id="rId1" Type="http://schemas.openxmlformats.org/officeDocument/2006/relationships/hyperlink" Target="https://www.eglfing.de/de/kinderkrippe.html" TargetMode="External"/><Relationship Id="rId6" Type="http://schemas.openxmlformats.org/officeDocument/2006/relationships/hyperlink" Target="https://natuerlich-oberhausen.de/nakioberhausen/" TargetMode="External"/><Relationship Id="rId15" Type="http://schemas.openxmlformats.org/officeDocument/2006/relationships/hyperlink" Target="https://cms.awo-obb.de/uploads/701g_2024_04_32ed255e70.pdf" TargetMode="External"/><Relationship Id="rId23" Type="http://schemas.openxmlformats.org/officeDocument/2006/relationships/hyperlink" Target="https://kita-paehl.de/wir-ueber-uns/beitraege" TargetMode="External"/><Relationship Id="rId28" Type="http://schemas.openxmlformats.org/officeDocument/2006/relationships/hyperlink" Target="https://cms.awo-obb.de/uploads/747g_2023_09_a98cf448e6.pdf" TargetMode="External"/><Relationship Id="rId36" Type="http://schemas.openxmlformats.org/officeDocument/2006/relationships/hyperlink" Target="https://cms.awo-obb.de/uploads/704g_2024_01_8c337bdd80.pdf" TargetMode="External"/><Relationship Id="rId49" Type="http://schemas.openxmlformats.org/officeDocument/2006/relationships/hyperlink" Target="https://www.kinderhaus-eberfing.de/newpage1cf3bb5e" TargetMode="External"/><Relationship Id="rId57" Type="http://schemas.openxmlformats.org/officeDocument/2006/relationships/hyperlink" Target="https://www.wessokind.de/media/files/satzungen/Kindergarten_Gebuehrensatzung_01_09_2012.pdf" TargetMode="External"/><Relationship Id="rId10" Type="http://schemas.openxmlformats.org/officeDocument/2006/relationships/hyperlink" Target="https://pg-altenstadt.org/wp-content/uploads/2023/09/kindergartenbeitr.2023-24-elternbl._2023.02.01.u.pdf" TargetMode="External"/><Relationship Id="rId31" Type="http://schemas.openxmlformats.org/officeDocument/2006/relationships/hyperlink" Target="https://www.gemeindekindergarten-peiting.de/theresepeter/oeffnungszeitenbeitraege/" TargetMode="External"/><Relationship Id="rId44" Type="http://schemas.openxmlformats.org/officeDocument/2006/relationships/hyperlink" Target="https://www.fortschritt-bayern.de/fileadmin/user_upload/Weilheim_Kinderhaus_Gebuehren_ab_04_2024__2___1_.pdf" TargetMode="External"/><Relationship Id="rId52" Type="http://schemas.openxmlformats.org/officeDocument/2006/relationships/hyperlink" Target="https://www.st-michael-kindergarten.de/kindergarten/preise/" TargetMode="External"/><Relationship Id="rId60" Type="http://schemas.openxmlformats.org/officeDocument/2006/relationships/hyperlink" Target="https://www.schongau.de/de/Mein-Schongau/Kinder-Jugendliche/Kindergaerten-und-Kindertagesstaetten" TargetMode="External"/><Relationship Id="rId65" Type="http://schemas.openxmlformats.org/officeDocument/2006/relationships/hyperlink" Target="https://www.schongau.de/de/Unser-Rathaus/Stadtverwaltung/Satzungen-Verordnungen" TargetMode="External"/><Relationship Id="rId73" Type="http://schemas.openxmlformats.org/officeDocument/2006/relationships/hyperlink" Target="https://raisting.de/media/2024-06-14_Bekanntmachung_Geb%C3%BChrensatzung_Kinderhort.pdf" TargetMode="External"/><Relationship Id="rId78" Type="http://schemas.openxmlformats.org/officeDocument/2006/relationships/hyperlink" Target="https://kindernest-seeshaupt.de/wp-content/uploads/2023/10/Konzept-Kindernest-Seeshaupt-Stand-2023-09.pdf" TargetMode="External"/><Relationship Id="rId81" Type="http://schemas.openxmlformats.org/officeDocument/2006/relationships/hyperlink" Target="https://www.kita-huglhupf.de/formales/beitraege/" TargetMode="External"/><Relationship Id="rId86" Type="http://schemas.openxmlformats.org/officeDocument/2006/relationships/hyperlink" Target="https://www.montessori-schule.com/kinderhort/gebuehren/" TargetMode="External"/><Relationship Id="rId94" Type="http://schemas.openxmlformats.org/officeDocument/2006/relationships/vmlDrawing" Target="../drawings/vmlDrawing1.vml"/><Relationship Id="rId4" Type="http://schemas.openxmlformats.org/officeDocument/2006/relationships/hyperlink" Target="https://kindernest-seeshaupt.de/" TargetMode="External"/><Relationship Id="rId9" Type="http://schemas.openxmlformats.org/officeDocument/2006/relationships/hyperlink" Target="https://natuerlich-oberhausen.de/bergwaldkinder/"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peifo.de/familien-und-kinder/kindergarten-st-johann/" TargetMode="External"/><Relationship Id="rId21" Type="http://schemas.openxmlformats.org/officeDocument/2006/relationships/hyperlink" Target="https://oberhausen-obb.de/oeffentliche_einrichtungen?ags=09190135" TargetMode="External"/><Relationship Id="rId42" Type="http://schemas.openxmlformats.org/officeDocument/2006/relationships/hyperlink" Target="https://www.caritas-kita-st-anna.de/einrichtungs-downloads/kindertageseinrichtungen/caritas-kinderhaus-st.-anna/elternbeitraege-der-kita-st_1.pdf" TargetMode="External"/><Relationship Id="rId47" Type="http://schemas.openxmlformats.org/officeDocument/2006/relationships/hyperlink" Target="https://www.wielenbach.de/fileadmin/Wielenbach/Ortsrecht/KITA-Gebuehrensatzung_Gemeinde_Wielenbach_ab_1.9.2020.pdf" TargetMode="External"/><Relationship Id="rId63" Type="http://schemas.openxmlformats.org/officeDocument/2006/relationships/hyperlink" Target="https://www.schongau.de/de/Mein-Schongau/Kinder-Jugendliche/Kindergaerten-und-Kindertagesstaetten" TargetMode="External"/><Relationship Id="rId68" Type="http://schemas.openxmlformats.org/officeDocument/2006/relationships/hyperlink" Target="https://spatzennest-penzberg.de/organisatorisches/" TargetMode="External"/><Relationship Id="rId84" Type="http://schemas.openxmlformats.org/officeDocument/2006/relationships/hyperlink" Target="https://www.kindergarten-steingaden.de/wir-ueber-uns/oeffnungszeiten/beitraege" TargetMode="External"/><Relationship Id="rId89" Type="http://schemas.openxmlformats.org/officeDocument/2006/relationships/hyperlink" Target="https://natuerlich-oberhausen.de/nakipolling/" TargetMode="External"/><Relationship Id="rId7" Type="http://schemas.openxmlformats.org/officeDocument/2006/relationships/hyperlink" Target="https://natuerlich-oberhausen.de/nakiwm/" TargetMode="External"/><Relationship Id="rId71" Type="http://schemas.openxmlformats.org/officeDocument/2006/relationships/hyperlink" Target="http://www.pg-schongau.com/kindergarten-st-johannes/" TargetMode="External"/><Relationship Id="rId92" Type="http://schemas.openxmlformats.org/officeDocument/2006/relationships/hyperlink" Target="https://www.weilheim.de/mein-weilheim/buergerservice/kinderbetreuungseinrichtungen/staedt-kinderhaus-pfiffikus/zeiten-beitraege" TargetMode="External"/><Relationship Id="rId2" Type="http://schemas.openxmlformats.org/officeDocument/2006/relationships/hyperlink" Target="https://www.kiga-mariae-himmelfahrt.de/" TargetMode="External"/><Relationship Id="rId16" Type="http://schemas.openxmlformats.org/officeDocument/2006/relationships/hyperlink" Target="https://www.kinderhilfe-oberland.de/wp-content/uploads/2023/06/Konzeption_Kinderhaus_Bernried_.pdf" TargetMode="External"/><Relationship Id="rId29" Type="http://schemas.openxmlformats.org/officeDocument/2006/relationships/hyperlink" Target="https://cms.awo-obb.de/uploads/747g_2023_09_a98cf448e6.pdf" TargetMode="External"/><Relationship Id="rId11" Type="http://schemas.openxmlformats.org/officeDocument/2006/relationships/hyperlink" Target="https://daten2.verwaltungsportal.de/dateien/seitengenerator/30708697241dc94ec5142bdd6703aae1109283/leitgedanke_konzeption_2019-2020.pdf" TargetMode="External"/><Relationship Id="rId24" Type="http://schemas.openxmlformats.org/officeDocument/2006/relationships/hyperlink" Target="https://kindergarten-fischen.de/beitraege/" TargetMode="External"/><Relationship Id="rId32" Type="http://schemas.openxmlformats.org/officeDocument/2006/relationships/hyperlink" Target="https://www.gemeindekindergarten-peiting.de/theresepeter/oeffnungszeitenbeitraege/" TargetMode="External"/><Relationship Id="rId37" Type="http://schemas.openxmlformats.org/officeDocument/2006/relationships/hyperlink" Target="https://cms.awo-obb.de/uploads/Gebuehrensatzung_24_25_84678d6bac.pdf" TargetMode="External"/><Relationship Id="rId40" Type="http://schemas.openxmlformats.org/officeDocument/2006/relationships/hyperlink" Target="https://kindergarten-straphael.brk-starnberg.de/" TargetMode="External"/><Relationship Id="rId45" Type="http://schemas.openxmlformats.org/officeDocument/2006/relationships/hyperlink" Target="https://www.ev-haus-fuer-kinder.de/system/files/dateien/beitragsliste_2024-2025_aushang_neu.pdf" TargetMode="External"/><Relationship Id="rId53" Type="http://schemas.openxmlformats.org/officeDocument/2006/relationships/hyperlink" Target="http://www.stvitus.de/seite/713580/geb%C3%BChren.html" TargetMode="External"/><Relationship Id="rId58" Type="http://schemas.openxmlformats.org/officeDocument/2006/relationships/hyperlink" Target="https://www.gemeindekindergarten-peiting.de/birkland/oeffnungszeitenbeitraege/" TargetMode="External"/><Relationship Id="rId66" Type="http://schemas.openxmlformats.org/officeDocument/2006/relationships/hyperlink" Target="https://www.vg-steingaden.de/fileadmin/Gemeinden/VG_Steingaden/Satzungen/Prem/Kindergartengeb%C3%BChrensatzung_Prem_2023-09.pdf" TargetMode="External"/><Relationship Id="rId74" Type="http://schemas.openxmlformats.org/officeDocument/2006/relationships/hyperlink" Target="https://www.kinderhaus-seeshaupt.de/_files/ugd/6c090b_a36a8220843447d5bff79833cef28f60.pdf" TargetMode="External"/><Relationship Id="rId79" Type="http://schemas.openxmlformats.org/officeDocument/2006/relationships/hyperlink" Target="https://www.kindernest-rosengarten.de/konzeption/betreuungszeitenundkosten/" TargetMode="External"/><Relationship Id="rId87" Type="http://schemas.openxmlformats.org/officeDocument/2006/relationships/hyperlink" Target="https://www.montessori-schule.com/kinderhaus-kinderhaeuschen/gebuehren/" TargetMode="External"/><Relationship Id="rId102" Type="http://schemas.openxmlformats.org/officeDocument/2006/relationships/vmlDrawing" Target="../drawings/vmlDrawing2.vml"/><Relationship Id="rId5" Type="http://schemas.openxmlformats.org/officeDocument/2006/relationships/hyperlink" Target="https://natuerlich-oberhausen.de/nakihuglfing/" TargetMode="External"/><Relationship Id="rId61" Type="http://schemas.openxmlformats.org/officeDocument/2006/relationships/hyperlink" Target="https://www.schongau.de/ceasy/resource/?id=5101" TargetMode="External"/><Relationship Id="rId82" Type="http://schemas.openxmlformats.org/officeDocument/2006/relationships/hyperlink" Target="https://polling.de/wp-content/uploads/2023/11/2023_Satzung-ueber-die-Erhebung-von-Gebuehren-fuer-die-Benutzung-der-Kindertageseinrichtung.pdf" TargetMode="External"/><Relationship Id="rId90" Type="http://schemas.openxmlformats.org/officeDocument/2006/relationships/hyperlink" Target="https://www.weilheim.de/mein-weilheim/buergerservice/kinderbetreuungseinrichtungen/staedt-kindergarten-nepomuk-und-kinderkrippe/zeiten-beitraege" TargetMode="External"/><Relationship Id="rId95" Type="http://schemas.openxmlformats.org/officeDocument/2006/relationships/hyperlink" Target="https://www.weilheim.de/mein-weilheim/buergerservice/kinderbetreuungseinrichtungen/staedt-kindergarten-und-kinderkrippe-unterhausener-dorfspatzen/paed-leitziele-und-foerderschwerpunkte" TargetMode="External"/><Relationship Id="rId19" Type="http://schemas.openxmlformats.org/officeDocument/2006/relationships/hyperlink" Target="https://natuerlich-oberhausen.de/nakioberhausen/" TargetMode="External"/><Relationship Id="rId14" Type="http://schemas.openxmlformats.org/officeDocument/2006/relationships/hyperlink" Target="https://www.kinderhilfe-oberland.de/wp-content/uploads/03_Konzeption-2023_12-Auflage4_Krippe-am-Kloster-Bernried.pdf" TargetMode="External"/><Relationship Id="rId22" Type="http://schemas.openxmlformats.org/officeDocument/2006/relationships/hyperlink" Target="https://natuerlich-oberhausen.de/baerenbande/" TargetMode="External"/><Relationship Id="rId27" Type="http://schemas.openxmlformats.org/officeDocument/2006/relationships/hyperlink" Target="https://www.peifo.de/familien-und-kinder/kindergarten-st-johann/" TargetMode="External"/><Relationship Id="rId30" Type="http://schemas.openxmlformats.org/officeDocument/2006/relationships/hyperlink" Target="https://www.caritas-kindergarten-st-michael.de/pdf/table/24710844/Kosten%20-%20Geb%C3%BChren%20und%20Beitr%C3%A4ge%20Kindergarten%20im%20Kindergarten%20St.%20Michael%20Peiting%20-%20Benutzungsgeb%C3%BChr%20f%C3%BCr%20Regelkinder%20G%C3%BCltig%20ab%2001.%252" TargetMode="External"/><Relationship Id="rId35" Type="http://schemas.openxmlformats.org/officeDocument/2006/relationships/hyperlink" Target="https://cms.awo-obb.de/uploads/701g_2024_04_32ed255e70.pdf" TargetMode="External"/><Relationship Id="rId43" Type="http://schemas.openxmlformats.org/officeDocument/2006/relationships/hyperlink" Target="https://www.kita-schongau.de/kita/gebuehren/" TargetMode="External"/><Relationship Id="rId48" Type="http://schemas.openxmlformats.org/officeDocument/2006/relationships/hyperlink" Target="https://www.vg-habach.de/seite/122046/gemeinde-sindelsdorf.html" TargetMode="External"/><Relationship Id="rId56" Type="http://schemas.openxmlformats.org/officeDocument/2006/relationships/hyperlink" Target="https://www.st-anna-kinderhaus.com/kindergartenleben/preise/" TargetMode="External"/><Relationship Id="rId64" Type="http://schemas.openxmlformats.org/officeDocument/2006/relationships/hyperlink" Target="https://www.schongau.de/de/Mein-Schongau/Kinder-Jugendliche/Kindergaerten-und-Kindertagesstaetten" TargetMode="External"/><Relationship Id="rId69" Type="http://schemas.openxmlformats.org/officeDocument/2006/relationships/hyperlink" Target="https://spatzennest-penzberg.de/organisatorisches/gebuehren-krippe/" TargetMode="External"/><Relationship Id="rId77" Type="http://schemas.openxmlformats.org/officeDocument/2006/relationships/hyperlink" Target="https://www.johanniter.de/juh/lv-bayern/rv-oberbayern/standorte-einrichtungen-in-oberbayern/einrichtung-vor-ort/johanniter-kinderkrippe-im-marita-beissel-haus-3928/" TargetMode="External"/><Relationship Id="rId100" Type="http://schemas.openxmlformats.org/officeDocument/2006/relationships/hyperlink" Target="https://www.kjf-augsburg.de/angebote-leistungen/kindertagesstaetten/" TargetMode="External"/><Relationship Id="rId8" Type="http://schemas.openxmlformats.org/officeDocument/2006/relationships/hyperlink" Target="https://natuerlich-oberhausen.de/baerenbande/" TargetMode="External"/><Relationship Id="rId51" Type="http://schemas.openxmlformats.org/officeDocument/2006/relationships/hyperlink" Target="https://www.kinderhaus-eberfing.de/newpage1cf3bb5e" TargetMode="External"/><Relationship Id="rId72" Type="http://schemas.openxmlformats.org/officeDocument/2006/relationships/hyperlink" Target="https://www.hohenfurch.de/gemeinde/kindergarten/kindergartenjahr-2020/2021" TargetMode="External"/><Relationship Id="rId80" Type="http://schemas.openxmlformats.org/officeDocument/2006/relationships/hyperlink" Target="https://kindernest-seeshaupt.de/wp-content/uploads/2023/10/Konzept-Kindernest-Seeshaupt-Stand-2023-09.pdf" TargetMode="External"/><Relationship Id="rId85" Type="http://schemas.openxmlformats.org/officeDocument/2006/relationships/hyperlink" Target="https://www.wessokind.de/media/files/gebuehrensatzung/Aenderung_vom_25.01.2022_der_Gebuehrensatzung_fuer_die_Kindergaerten.pdf" TargetMode="External"/><Relationship Id="rId93" Type="http://schemas.openxmlformats.org/officeDocument/2006/relationships/hyperlink" Target="https://www.vg-habach.de/seite/122044/gemeinde-habach.html" TargetMode="External"/><Relationship Id="rId98" Type="http://schemas.openxmlformats.org/officeDocument/2006/relationships/hyperlink" Target="https://www.montessori-schule.com/kinderhaus-kinderhaeuschen/" TargetMode="External"/><Relationship Id="rId3" Type="http://schemas.openxmlformats.org/officeDocument/2006/relationships/hyperlink" Target="https://waldkindergarten-wm.de/" TargetMode="External"/><Relationship Id="rId12" Type="http://schemas.openxmlformats.org/officeDocument/2006/relationships/hyperlink" Target="https://bistum-augsburg.de/Pfarreien/St.-Nikolaus_Bernbeuren/Kindertageseinrichtung/St.-Nikolaus_Bernbeuren/Gebuehren" TargetMode="External"/><Relationship Id="rId17" Type="http://schemas.openxmlformats.org/officeDocument/2006/relationships/hyperlink" Target="https://www.boebing.de/wp-content/uploads/2024/06/Gebuehrensatzung-fuer-Kindertageseinrichtungen.pdf" TargetMode="External"/><Relationship Id="rId25" Type="http://schemas.openxmlformats.org/officeDocument/2006/relationships/hyperlink" Target="https://www.peifo.de/wp-content/uploads/2019/09/KiGaBeitr_StBarbara_Pbg_2018_19.pdf" TargetMode="External"/><Relationship Id="rId33" Type="http://schemas.openxmlformats.org/officeDocument/2006/relationships/hyperlink" Target="https://kim-kita-penzberg.de/gebuehren" TargetMode="External"/><Relationship Id="rId38" Type="http://schemas.openxmlformats.org/officeDocument/2006/relationships/hyperlink" Target="https://cms.awo-obb.de/uploads/704g_2024_01_8c337bdd80.pdf" TargetMode="External"/><Relationship Id="rId46" Type="http://schemas.openxmlformats.org/officeDocument/2006/relationships/hyperlink" Target="https://www.fortschritt-bayern.de/fileadmin/user_upload/Weilheim_Kinderhaus_Gebuehren_ab_04_2024__2___1_.pdf" TargetMode="External"/><Relationship Id="rId59" Type="http://schemas.openxmlformats.org/officeDocument/2006/relationships/hyperlink" Target="https://www.wessokind.de/media/files/satzungen/Kindergarten_Gebuehrensatzung_01_09_2012.pdf" TargetMode="External"/><Relationship Id="rId67" Type="http://schemas.openxmlformats.org/officeDocument/2006/relationships/hyperlink" Target="https://www.schongau.de/de/Unser-Rathaus/Stadtverwaltung/Satzungen-Verordnungen" TargetMode="External"/><Relationship Id="rId103" Type="http://schemas.openxmlformats.org/officeDocument/2006/relationships/table" Target="../tables/table2.xml"/><Relationship Id="rId20" Type="http://schemas.openxmlformats.org/officeDocument/2006/relationships/hyperlink" Target="https://www.ingenried.de/gemeinde/kindergarten/beitraege-und-gebuehren" TargetMode="External"/><Relationship Id="rId41" Type="http://schemas.openxmlformats.org/officeDocument/2006/relationships/hyperlink" Target="https://kinderhaus-weltentdecker.brk-starnberg.de/" TargetMode="External"/><Relationship Id="rId54" Type="http://schemas.openxmlformats.org/officeDocument/2006/relationships/hyperlink" Target="https://www.st-michael-kindergarten.de/kindergarten/preise/" TargetMode="External"/><Relationship Id="rId62" Type="http://schemas.openxmlformats.org/officeDocument/2006/relationships/hyperlink" Target="https://www.schongau.de/de/Mein-Schongau/Kinder-Jugendliche/Kindergaerten-und-Kindertagesstaetten" TargetMode="External"/><Relationship Id="rId70" Type="http://schemas.openxmlformats.org/officeDocument/2006/relationships/hyperlink" Target="https://www.burggen.de/gemeinde/kindergarten/elternbeitraege" TargetMode="External"/><Relationship Id="rId75" Type="http://schemas.openxmlformats.org/officeDocument/2006/relationships/hyperlink" Target="https://raisting.de/media/2024-06-14_Bekanntmachung_Geb%C3%BChrensatzung_Kinderhort.pdf" TargetMode="External"/><Relationship Id="rId83" Type="http://schemas.openxmlformats.org/officeDocument/2006/relationships/hyperlink" Target="https://www.kita-huglhupf.de/formales/beitraege/" TargetMode="External"/><Relationship Id="rId88" Type="http://schemas.openxmlformats.org/officeDocument/2006/relationships/hyperlink" Target="https://www.montessori-schule.com/kinderhort/gebuehren/" TargetMode="External"/><Relationship Id="rId91" Type="http://schemas.openxmlformats.org/officeDocument/2006/relationships/hyperlink" Target="https://www.weilheim.de/mein-weilheim/buergerservice/kinderbetreuungseinrichtungen/staedt-kindergarten-und-kinderkrippe-unterhausener-dorfspatzen/zeiten-beitraege" TargetMode="External"/><Relationship Id="rId96" Type="http://schemas.openxmlformats.org/officeDocument/2006/relationships/hyperlink" Target="https://habach.de/allgemeines/" TargetMode="External"/><Relationship Id="rId1" Type="http://schemas.openxmlformats.org/officeDocument/2006/relationships/hyperlink" Target="https://www.eglfing.de/de/kinderkrippe.html" TargetMode="External"/><Relationship Id="rId6" Type="http://schemas.openxmlformats.org/officeDocument/2006/relationships/hyperlink" Target="https://natuerlich-oberhausen.de/nakioberhausen/" TargetMode="External"/><Relationship Id="rId15" Type="http://schemas.openxmlformats.org/officeDocument/2006/relationships/hyperlink" Target="https://cms.awo-obb.de/uploads/701g_2024_04_32ed255e70.pdf" TargetMode="External"/><Relationship Id="rId23" Type="http://schemas.openxmlformats.org/officeDocument/2006/relationships/hyperlink" Target="https://kita-paehl.de/wir-ueber-uns/beitraege" TargetMode="External"/><Relationship Id="rId28" Type="http://schemas.openxmlformats.org/officeDocument/2006/relationships/hyperlink" Target="https://www.peissenberg-evangelisch.de/kindergarten/preise" TargetMode="External"/><Relationship Id="rId36" Type="http://schemas.openxmlformats.org/officeDocument/2006/relationships/hyperlink" Target="https://cms.awo-obb.de/uploads/716g_2023_09_c723a2fa3b.pdf" TargetMode="External"/><Relationship Id="rId49" Type="http://schemas.openxmlformats.org/officeDocument/2006/relationships/hyperlink" Target="https://www.schwabsoien.de/gemeinde/kindergarten/beitraege-/-gebuehren" TargetMode="External"/><Relationship Id="rId57" Type="http://schemas.openxmlformats.org/officeDocument/2006/relationships/hyperlink" Target="https://www.familienzentrum-arche-noah.de/unsere-angebote-projekte/kindergarten/%C3%B6ffnungszeiten-wichtige-termine-geb%C3%BChren/" TargetMode="External"/><Relationship Id="rId10" Type="http://schemas.openxmlformats.org/officeDocument/2006/relationships/hyperlink" Target="https://pg-altenstadt.org/wp-content/uploads/2023/09/kindergartenbeitr.2023-24-elternbl._2023.02.01.u.pdf" TargetMode="External"/><Relationship Id="rId31" Type="http://schemas.openxmlformats.org/officeDocument/2006/relationships/hyperlink" Target="https://kinderwalderlebnis.de/" TargetMode="External"/><Relationship Id="rId44" Type="http://schemas.openxmlformats.org/officeDocument/2006/relationships/hyperlink" Target="https://www.donboscoschwestern.net/fma/kinderjugend/kitarottenbuch&amp;ts=1720619150804" TargetMode="External"/><Relationship Id="rId52" Type="http://schemas.openxmlformats.org/officeDocument/2006/relationships/hyperlink" Target="https://www.kiga-mariaehimmelfahrt.de/preise-20182019-2-2-2/" TargetMode="External"/><Relationship Id="rId60" Type="http://schemas.openxmlformats.org/officeDocument/2006/relationships/hyperlink" Target="https://www.eglfing.de/de/kindergarten.html" TargetMode="External"/><Relationship Id="rId65" Type="http://schemas.openxmlformats.org/officeDocument/2006/relationships/hyperlink" Target="https://soechering.eu/gemeinde/kindertageseinrichtunggebuehren.pdf" TargetMode="External"/><Relationship Id="rId73" Type="http://schemas.openxmlformats.org/officeDocument/2006/relationships/hyperlink" Target="https://kinderkrippe-wichteltreff.de/aktuelles/gebuehren/" TargetMode="External"/><Relationship Id="rId78" Type="http://schemas.openxmlformats.org/officeDocument/2006/relationships/hyperlink" Target="https://kinderkrippe-zwergerltreff.de/files/kzt/konzeption.pdf" TargetMode="External"/><Relationship Id="rId81" Type="http://schemas.openxmlformats.org/officeDocument/2006/relationships/hyperlink" Target="https://st.raphael.kita-penzberg.de/kita/gebuehren/" TargetMode="External"/><Relationship Id="rId86" Type="http://schemas.openxmlformats.org/officeDocument/2006/relationships/hyperlink" Target="https://www.gemeindekindergarten-peiting.de/sonnenschein/oeffnungszeitenbeitraege/" TargetMode="External"/><Relationship Id="rId94" Type="http://schemas.openxmlformats.org/officeDocument/2006/relationships/hyperlink" Target="https://waldkindergarten-wm.de/beitraege" TargetMode="External"/><Relationship Id="rId99" Type="http://schemas.openxmlformats.org/officeDocument/2006/relationships/hyperlink" Target="https://www.schwabbruck.de/kindergarten" TargetMode="External"/><Relationship Id="rId101" Type="http://schemas.openxmlformats.org/officeDocument/2006/relationships/printerSettings" Target="../printerSettings/printerSettings2.bin"/><Relationship Id="rId4" Type="http://schemas.openxmlformats.org/officeDocument/2006/relationships/hyperlink" Target="https://kindernest-seeshaupt.de/" TargetMode="External"/><Relationship Id="rId9" Type="http://schemas.openxmlformats.org/officeDocument/2006/relationships/hyperlink" Target="https://natuerlich-oberhausen.de/bergwaldkinder/" TargetMode="External"/><Relationship Id="rId13" Type="http://schemas.openxmlformats.org/officeDocument/2006/relationships/hyperlink" Target="https://www.waldkinder-bernried.de/kindergarten-konzept/" TargetMode="External"/><Relationship Id="rId18" Type="http://schemas.openxmlformats.org/officeDocument/2006/relationships/hyperlink" Target="https://natuerlich-oberhausen.de/nakihuglfing/" TargetMode="External"/><Relationship Id="rId39" Type="http://schemas.openxmlformats.org/officeDocument/2006/relationships/hyperlink" Target="https://cms.awo-obb.de/uploads/738g_2023_09_e676ac25fc.pdf" TargetMode="External"/><Relationship Id="rId34" Type="http://schemas.openxmlformats.org/officeDocument/2006/relationships/hyperlink" Target="https://www.montessori-kindergarten-penzberg.de/wp-content/uploads/2024/04/Beitraege-ab-01.September-2024-1.pdf" TargetMode="External"/><Relationship Id="rId50" Type="http://schemas.openxmlformats.org/officeDocument/2006/relationships/hyperlink" Target="https://www.fortschritt-bayern.de/fileadmin/user_upload/Peissenberg_Kinderhaus_Gebuehren_24_25.pdf" TargetMode="External"/><Relationship Id="rId55" Type="http://schemas.openxmlformats.org/officeDocument/2006/relationships/hyperlink" Target="https://st.franziskus.kita-penzberg.de/gebuehren/" TargetMode="External"/><Relationship Id="rId76" Type="http://schemas.openxmlformats.org/officeDocument/2006/relationships/hyperlink" Target="https://www.eglfing.de/media/files/satzungen_ortsrecht/Kindertageseinrichtungen-Gebuehrensatzung_Aenderung_2021.pdf" TargetMode="External"/><Relationship Id="rId97" Type="http://schemas.openxmlformats.org/officeDocument/2006/relationships/hyperlink" Target="https://www.montessori-schule.com/kinderhort/" TargetMode="External"/><Relationship Id="rId10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pivotTable" Target="../pivotTables/pivotTable9.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0.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1.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2.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ivotTable" Target="../pivotTables/pivotTable13.xml"/><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workbookViewId="0">
      <selection activeCell="M8" sqref="M8"/>
    </sheetView>
  </sheetViews>
  <sheetFormatPr baseColWidth="10" defaultRowHeight="15" x14ac:dyDescent="0.2"/>
  <cols>
    <col min="1" max="1" width="6.6640625" customWidth="1"/>
  </cols>
  <sheetData>
    <row r="2" spans="2:2" ht="23.25" x14ac:dyDescent="0.2">
      <c r="B2" s="64" t="s">
        <v>1408</v>
      </c>
    </row>
  </sheetData>
  <pageMargins left="0.7" right="0.7" top="0.78740157499999996" bottom="0.78740157499999996"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P10" sqref="P10"/>
    </sheetView>
  </sheetViews>
  <sheetFormatPr baseColWidth="10" defaultRowHeight="15" x14ac:dyDescent="0.2"/>
  <sheetData/>
  <pageMargins left="0.7" right="0.7" top="0.78740157499999996" bottom="0.78740157499999996"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11"/>
  <sheetViews>
    <sheetView showGridLines="0" tabSelected="1" zoomScaleNormal="100" workbookViewId="0">
      <pane xSplit="2" ySplit="1" topLeftCell="AQ17" activePane="bottomRight" state="frozen"/>
      <selection pane="topRight" activeCell="C1" sqref="C1"/>
      <selection pane="bottomLeft" activeCell="A2" sqref="A2"/>
      <selection pane="bottomRight" activeCell="AP1" sqref="AP1:AP1048576"/>
    </sheetView>
  </sheetViews>
  <sheetFormatPr baseColWidth="10" defaultColWidth="8.77734375" defaultRowHeight="25.15" customHeight="1" x14ac:dyDescent="0.2"/>
  <cols>
    <col min="1" max="1" width="5.21875" style="10" customWidth="1"/>
    <col min="2" max="2" width="58" style="11" customWidth="1"/>
    <col min="3" max="3" width="14.5546875" style="12" customWidth="1"/>
    <col min="4" max="4" width="8.44140625" style="12" hidden="1" customWidth="1"/>
    <col min="5" max="5" width="19.109375" style="13" hidden="1" customWidth="1"/>
    <col min="6" max="6" width="23" style="13" hidden="1" customWidth="1"/>
    <col min="7" max="7" width="25.77734375" style="11" hidden="1" customWidth="1"/>
    <col min="8" max="8" width="6.77734375" style="12" hidden="1" customWidth="1"/>
    <col min="9" max="9" width="20.21875" style="11" customWidth="1"/>
    <col min="10" max="10" width="43.21875" style="11" customWidth="1"/>
    <col min="11" max="11" width="10.109375" style="12" customWidth="1"/>
    <col min="12" max="12" width="26.88671875" style="11" customWidth="1"/>
    <col min="13" max="13" width="23.21875" style="11" customWidth="1"/>
    <col min="14" max="14" width="13.77734375" style="11" customWidth="1"/>
    <col min="15" max="15" width="10.21875" style="12" customWidth="1"/>
    <col min="16" max="16" width="17.77734375" style="11" customWidth="1"/>
    <col min="17" max="17" width="23.77734375" style="11" customWidth="1"/>
    <col min="18" max="18" width="42.77734375" style="11" customWidth="1"/>
    <col min="19" max="19" width="34.5546875" style="11" customWidth="1"/>
    <col min="20" max="20" width="17.5546875" style="11" customWidth="1"/>
    <col min="21" max="21" width="43" style="65" customWidth="1"/>
    <col min="22" max="22" width="32.21875" style="65" customWidth="1"/>
    <col min="23" max="23" width="11.5546875" style="11" customWidth="1"/>
    <col min="24" max="24" width="23.77734375" style="28" customWidth="1"/>
    <col min="25" max="29" width="10.77734375" style="12" customWidth="1"/>
    <col min="30" max="30" width="23.44140625" customWidth="1"/>
    <col min="31" max="31" width="13" style="12" customWidth="1"/>
    <col min="32" max="37" width="15.33203125" style="11" customWidth="1"/>
    <col min="38" max="38" width="14.44140625" style="11" customWidth="1"/>
    <col min="39" max="39" width="15.33203125" style="11" customWidth="1"/>
    <col min="40" max="40" width="10.77734375" style="11" customWidth="1"/>
    <col min="41" max="41" width="10" style="12" customWidth="1"/>
    <col min="42" max="42" width="107.44140625" style="17" customWidth="1"/>
    <col min="43" max="43" width="56.21875" style="11" customWidth="1"/>
    <col min="44" max="16384" width="8.77734375" style="11"/>
  </cols>
  <sheetData>
    <row r="1" spans="1:42" s="53" customFormat="1" ht="59.45" customHeight="1" x14ac:dyDescent="0.2">
      <c r="A1" s="50" t="s">
        <v>0</v>
      </c>
      <c r="B1" s="43" t="s">
        <v>1</v>
      </c>
      <c r="C1" s="43" t="s">
        <v>1291</v>
      </c>
      <c r="D1" s="43" t="s">
        <v>425</v>
      </c>
      <c r="E1" s="43" t="s">
        <v>426</v>
      </c>
      <c r="F1" s="43" t="s">
        <v>439</v>
      </c>
      <c r="G1" s="43" t="s">
        <v>2</v>
      </c>
      <c r="H1" s="43" t="s">
        <v>3</v>
      </c>
      <c r="I1" s="43" t="s">
        <v>4</v>
      </c>
      <c r="J1" s="43" t="s">
        <v>704</v>
      </c>
      <c r="K1" s="43" t="s">
        <v>1295</v>
      </c>
      <c r="L1" s="43" t="s">
        <v>5</v>
      </c>
      <c r="M1" s="43" t="s">
        <v>440</v>
      </c>
      <c r="N1" s="43" t="s">
        <v>448</v>
      </c>
      <c r="O1" s="56" t="s">
        <v>1378</v>
      </c>
      <c r="P1" s="43" t="s">
        <v>443</v>
      </c>
      <c r="Q1" s="43" t="s">
        <v>452</v>
      </c>
      <c r="R1" s="43" t="s">
        <v>1390</v>
      </c>
      <c r="S1" s="43" t="s">
        <v>1391</v>
      </c>
      <c r="T1" s="43" t="s">
        <v>1342</v>
      </c>
      <c r="U1" s="43" t="s">
        <v>1393</v>
      </c>
      <c r="V1" s="43" t="s">
        <v>411</v>
      </c>
      <c r="W1" s="43" t="s">
        <v>421</v>
      </c>
      <c r="X1" s="52" t="s">
        <v>1377</v>
      </c>
      <c r="Y1" s="43" t="s">
        <v>1229</v>
      </c>
      <c r="Z1" s="43" t="s">
        <v>1394</v>
      </c>
      <c r="AA1" s="43" t="s">
        <v>152</v>
      </c>
      <c r="AB1" s="51" t="s">
        <v>1395</v>
      </c>
      <c r="AC1" s="44" t="s">
        <v>1396</v>
      </c>
      <c r="AD1" s="55" t="s">
        <v>1359</v>
      </c>
      <c r="AE1" s="55" t="s">
        <v>11</v>
      </c>
      <c r="AF1" s="43" t="s">
        <v>456</v>
      </c>
      <c r="AG1" s="43" t="s">
        <v>457</v>
      </c>
      <c r="AH1" s="43" t="s">
        <v>458</v>
      </c>
      <c r="AI1" s="43" t="s">
        <v>459</v>
      </c>
      <c r="AJ1" s="43" t="s">
        <v>460</v>
      </c>
      <c r="AK1" s="43" t="s">
        <v>461</v>
      </c>
      <c r="AL1" s="43" t="s">
        <v>462</v>
      </c>
      <c r="AM1" s="43" t="s">
        <v>463</v>
      </c>
      <c r="AN1" s="43" t="s">
        <v>1233</v>
      </c>
      <c r="AO1" s="43" t="s">
        <v>1243</v>
      </c>
    </row>
    <row r="2" spans="1:42" ht="25.15" customHeight="1" x14ac:dyDescent="0.2">
      <c r="A2" s="18">
        <v>1</v>
      </c>
      <c r="B2" s="65" t="s">
        <v>1043</v>
      </c>
      <c r="C2" s="12" t="s">
        <v>19</v>
      </c>
      <c r="D2" s="12" t="s">
        <v>427</v>
      </c>
      <c r="E2" s="65" t="s">
        <v>500</v>
      </c>
      <c r="F2" s="65" t="s">
        <v>795</v>
      </c>
      <c r="G2" s="65" t="s">
        <v>20</v>
      </c>
      <c r="H2" s="29">
        <v>86972</v>
      </c>
      <c r="I2" s="65" t="s">
        <v>14</v>
      </c>
      <c r="J2" s="65" t="s">
        <v>1044</v>
      </c>
      <c r="K2" s="12" t="s">
        <v>1296</v>
      </c>
      <c r="L2" s="65" t="s">
        <v>988</v>
      </c>
      <c r="M2" s="65" t="s">
        <v>989</v>
      </c>
      <c r="N2" s="65" t="s">
        <v>992</v>
      </c>
      <c r="O2" s="12" t="s">
        <v>423</v>
      </c>
      <c r="P2" s="12" t="s">
        <v>444</v>
      </c>
      <c r="Q2" s="65" t="s">
        <v>994</v>
      </c>
      <c r="R2" s="65" t="s">
        <v>996</v>
      </c>
      <c r="S2" s="65" t="s">
        <v>1007</v>
      </c>
      <c r="T2" s="65" t="s">
        <v>706</v>
      </c>
      <c r="U2" s="65" t="s">
        <v>1430</v>
      </c>
      <c r="V2" s="65" t="s">
        <v>890</v>
      </c>
      <c r="W2" s="20" t="str">
        <f>HYPERLINK(tbl_Datenquelle[[#This Row],[Internet-Seite]],"Link")</f>
        <v>Link</v>
      </c>
      <c r="X2" s="28" t="s">
        <v>1524</v>
      </c>
      <c r="Y2" s="19" t="s">
        <v>464</v>
      </c>
      <c r="Z2" s="19" t="s">
        <v>465</v>
      </c>
      <c r="AA2" s="19" t="s">
        <v>465</v>
      </c>
      <c r="AB2" s="12" t="s">
        <v>464</v>
      </c>
      <c r="AC2" s="12" t="s">
        <v>465</v>
      </c>
      <c r="AD2" s="65" t="s">
        <v>11</v>
      </c>
      <c r="AE2" s="12" t="s">
        <v>465</v>
      </c>
      <c r="AF2" s="12" t="s">
        <v>464</v>
      </c>
      <c r="AG2" s="12" t="s">
        <v>464</v>
      </c>
      <c r="AH2" s="12" t="s">
        <v>464</v>
      </c>
      <c r="AI2" s="12" t="s">
        <v>464</v>
      </c>
      <c r="AJ2" s="12" t="s">
        <v>464</v>
      </c>
      <c r="AK2" s="12" t="s">
        <v>464</v>
      </c>
      <c r="AL2" s="12" t="s">
        <v>464</v>
      </c>
      <c r="AM2" s="12" t="s">
        <v>464</v>
      </c>
      <c r="AN2" s="12" t="s">
        <v>1240</v>
      </c>
      <c r="AO2" s="12" t="s">
        <v>465</v>
      </c>
      <c r="AP2" s="11"/>
    </row>
    <row r="3" spans="1:42" ht="25.15" customHeight="1" x14ac:dyDescent="0.2">
      <c r="A3" s="18">
        <v>2</v>
      </c>
      <c r="B3" s="65" t="s">
        <v>12</v>
      </c>
      <c r="C3" s="12">
        <v>1901110001</v>
      </c>
      <c r="D3" s="12" t="s">
        <v>427</v>
      </c>
      <c r="E3" s="65" t="s">
        <v>499</v>
      </c>
      <c r="F3" s="65" t="s">
        <v>794</v>
      </c>
      <c r="G3" s="65" t="s">
        <v>594</v>
      </c>
      <c r="H3" s="29">
        <v>86972</v>
      </c>
      <c r="I3" s="65" t="s">
        <v>14</v>
      </c>
      <c r="J3" s="65" t="s">
        <v>1011</v>
      </c>
      <c r="K3" s="12" t="s">
        <v>1296</v>
      </c>
      <c r="L3" s="65" t="s">
        <v>1230</v>
      </c>
      <c r="M3" s="65" t="s">
        <v>442</v>
      </c>
      <c r="N3" s="65" t="s">
        <v>451</v>
      </c>
      <c r="O3" s="12" t="s">
        <v>423</v>
      </c>
      <c r="P3" s="12" t="s">
        <v>444</v>
      </c>
      <c r="Q3" s="65" t="s">
        <v>454</v>
      </c>
      <c r="R3" s="65" t="s">
        <v>16</v>
      </c>
      <c r="S3" s="65" t="s">
        <v>16</v>
      </c>
      <c r="T3" s="65" t="s">
        <v>705</v>
      </c>
      <c r="U3" s="65" t="s">
        <v>18</v>
      </c>
      <c r="V3" s="65" t="s">
        <v>889</v>
      </c>
      <c r="W3" s="20" t="str">
        <f>HYPERLINK(tbl_Datenquelle[[#This Row],[Internet-Seite]],"Link")</f>
        <v>Link</v>
      </c>
      <c r="X3" s="28" t="s">
        <v>1524</v>
      </c>
      <c r="Y3" s="19" t="s">
        <v>465</v>
      </c>
      <c r="Z3" s="19" t="s">
        <v>465</v>
      </c>
      <c r="AA3" s="19" t="s">
        <v>464</v>
      </c>
      <c r="AB3" s="12" t="s">
        <v>464</v>
      </c>
      <c r="AC3" s="12" t="s">
        <v>465</v>
      </c>
      <c r="AD3" s="65" t="s">
        <v>11</v>
      </c>
      <c r="AE3" s="12" t="s">
        <v>465</v>
      </c>
      <c r="AF3" s="12" t="s">
        <v>464</v>
      </c>
      <c r="AG3" s="12" t="s">
        <v>464</v>
      </c>
      <c r="AH3" s="12" t="s">
        <v>464</v>
      </c>
      <c r="AI3" s="12" t="s">
        <v>464</v>
      </c>
      <c r="AJ3" s="12" t="s">
        <v>464</v>
      </c>
      <c r="AK3" s="12" t="s">
        <v>464</v>
      </c>
      <c r="AL3" s="12" t="s">
        <v>464</v>
      </c>
      <c r="AM3" s="12" t="s">
        <v>464</v>
      </c>
      <c r="AN3" s="20" t="s">
        <v>1233</v>
      </c>
      <c r="AO3" s="12" t="s">
        <v>465</v>
      </c>
      <c r="AP3" s="11"/>
    </row>
    <row r="4" spans="1:42" ht="25.15" customHeight="1" x14ac:dyDescent="0.2">
      <c r="A4" s="18">
        <v>3</v>
      </c>
      <c r="B4" s="65" t="s">
        <v>478</v>
      </c>
      <c r="C4" s="12">
        <v>1901130002</v>
      </c>
      <c r="D4" s="12" t="s">
        <v>427</v>
      </c>
      <c r="E4" s="65" t="s">
        <v>501</v>
      </c>
      <c r="F4" s="65" t="s">
        <v>796</v>
      </c>
      <c r="G4" s="65" t="s">
        <v>25</v>
      </c>
      <c r="H4" s="19">
        <v>82387</v>
      </c>
      <c r="I4" s="65" t="s">
        <v>26</v>
      </c>
      <c r="J4" s="65" t="s">
        <v>1221</v>
      </c>
      <c r="K4" s="12" t="s">
        <v>1298</v>
      </c>
      <c r="L4" s="65" t="s">
        <v>1402</v>
      </c>
      <c r="M4" s="65" t="s">
        <v>442</v>
      </c>
      <c r="N4" s="65" t="s">
        <v>450</v>
      </c>
      <c r="O4" s="12" t="s">
        <v>423</v>
      </c>
      <c r="P4" s="12" t="s">
        <v>445</v>
      </c>
      <c r="Q4" s="65" t="s">
        <v>453</v>
      </c>
      <c r="R4" s="65" t="s">
        <v>27</v>
      </c>
      <c r="S4" s="65" t="s">
        <v>27</v>
      </c>
      <c r="T4" s="65" t="s">
        <v>707</v>
      </c>
      <c r="U4" s="65" t="s">
        <v>1431</v>
      </c>
      <c r="V4" s="65" t="s">
        <v>891</v>
      </c>
      <c r="W4" s="20" t="str">
        <f>HYPERLINK(tbl_Datenquelle[[#This Row],[Internet-Seite]],"Link")</f>
        <v>Link</v>
      </c>
      <c r="X4" s="28" t="s">
        <v>1524</v>
      </c>
      <c r="Y4" s="19" t="s">
        <v>465</v>
      </c>
      <c r="Z4" s="19" t="s">
        <v>465</v>
      </c>
      <c r="AA4" s="19" t="s">
        <v>465</v>
      </c>
      <c r="AB4" s="12" t="s">
        <v>464</v>
      </c>
      <c r="AC4" s="12" t="s">
        <v>464</v>
      </c>
      <c r="AD4" s="65" t="s">
        <v>1360</v>
      </c>
      <c r="AE4" s="12" t="s">
        <v>464</v>
      </c>
      <c r="AF4" s="12" t="s">
        <v>464</v>
      </c>
      <c r="AG4" s="12" t="s">
        <v>464</v>
      </c>
      <c r="AH4" s="12" t="s">
        <v>464</v>
      </c>
      <c r="AI4" s="12" t="s">
        <v>464</v>
      </c>
      <c r="AJ4" s="12" t="s">
        <v>464</v>
      </c>
      <c r="AK4" s="12" t="s">
        <v>464</v>
      </c>
      <c r="AL4" s="12" t="s">
        <v>464</v>
      </c>
      <c r="AM4" s="12" t="s">
        <v>464</v>
      </c>
      <c r="AN4" s="20" t="s">
        <v>1233</v>
      </c>
      <c r="AO4" s="12" t="s">
        <v>465</v>
      </c>
      <c r="AP4" s="11"/>
    </row>
    <row r="5" spans="1:42" ht="25.15" customHeight="1" x14ac:dyDescent="0.2">
      <c r="A5" s="18">
        <v>4</v>
      </c>
      <c r="B5" s="65" t="s">
        <v>29</v>
      </c>
      <c r="C5" s="12" t="s">
        <v>30</v>
      </c>
      <c r="D5" s="12" t="s">
        <v>427</v>
      </c>
      <c r="E5" s="65" t="s">
        <v>502</v>
      </c>
      <c r="F5" s="65" t="s">
        <v>797</v>
      </c>
      <c r="G5" s="65" t="s">
        <v>31</v>
      </c>
      <c r="H5" s="29">
        <v>86975</v>
      </c>
      <c r="I5" s="65" t="s">
        <v>32</v>
      </c>
      <c r="J5" s="65" t="s">
        <v>1222</v>
      </c>
      <c r="K5" s="12" t="s">
        <v>1297</v>
      </c>
      <c r="L5" s="65" t="s">
        <v>1402</v>
      </c>
      <c r="M5" s="65" t="s">
        <v>989</v>
      </c>
      <c r="N5" s="65" t="s">
        <v>451</v>
      </c>
      <c r="O5" s="27" t="s">
        <v>985</v>
      </c>
      <c r="P5" s="12" t="s">
        <v>990</v>
      </c>
      <c r="Q5" s="65" t="s">
        <v>454</v>
      </c>
      <c r="R5" s="65" t="s">
        <v>33</v>
      </c>
      <c r="S5" s="65" t="s">
        <v>1006</v>
      </c>
      <c r="T5" s="65" t="s">
        <v>708</v>
      </c>
      <c r="U5" s="65" t="s">
        <v>1432</v>
      </c>
      <c r="V5" s="65" t="s">
        <v>892</v>
      </c>
      <c r="W5" s="20" t="str">
        <f>HYPERLINK(tbl_Datenquelle[[#This Row],[Internet-Seite]],"Link")</f>
        <v>Link</v>
      </c>
      <c r="X5" s="12" t="s">
        <v>1526</v>
      </c>
      <c r="Y5" s="19" t="s">
        <v>465</v>
      </c>
      <c r="Z5" s="19" t="s">
        <v>465</v>
      </c>
      <c r="AA5" s="19" t="s">
        <v>465</v>
      </c>
      <c r="AB5" s="12" t="s">
        <v>465</v>
      </c>
      <c r="AC5" s="12" t="s">
        <v>465</v>
      </c>
      <c r="AD5" s="65" t="s">
        <v>11</v>
      </c>
      <c r="AE5" s="12" t="s">
        <v>465</v>
      </c>
      <c r="AF5" s="12" t="s">
        <v>465</v>
      </c>
      <c r="AG5" s="12" t="s">
        <v>465</v>
      </c>
      <c r="AH5" s="12" t="s">
        <v>464</v>
      </c>
      <c r="AI5" s="12" t="s">
        <v>464</v>
      </c>
      <c r="AJ5" s="12" t="s">
        <v>464</v>
      </c>
      <c r="AK5" s="12" t="s">
        <v>464</v>
      </c>
      <c r="AL5" s="12" t="s">
        <v>464</v>
      </c>
      <c r="AM5" s="12" t="s">
        <v>464</v>
      </c>
      <c r="AN5" s="20" t="s">
        <v>1233</v>
      </c>
      <c r="AO5" s="28" t="s">
        <v>464</v>
      </c>
      <c r="AP5" s="11"/>
    </row>
    <row r="6" spans="1:42" ht="25.15" customHeight="1" x14ac:dyDescent="0.2">
      <c r="A6" s="18">
        <v>5</v>
      </c>
      <c r="B6" s="65" t="s">
        <v>42</v>
      </c>
      <c r="C6" s="12" t="s">
        <v>43</v>
      </c>
      <c r="D6" s="12" t="s">
        <v>427</v>
      </c>
      <c r="E6" s="65" t="s">
        <v>505</v>
      </c>
      <c r="F6" s="65" t="s">
        <v>800</v>
      </c>
      <c r="G6" s="65" t="s">
        <v>44</v>
      </c>
      <c r="H6" s="29">
        <v>82347</v>
      </c>
      <c r="I6" s="65" t="s">
        <v>37</v>
      </c>
      <c r="J6" s="65" t="s">
        <v>1048</v>
      </c>
      <c r="K6" s="12" t="s">
        <v>1298</v>
      </c>
      <c r="L6" s="65" t="s">
        <v>988</v>
      </c>
      <c r="M6" s="65" t="s">
        <v>989</v>
      </c>
      <c r="N6" s="65" t="s">
        <v>992</v>
      </c>
      <c r="O6" s="12" t="s">
        <v>423</v>
      </c>
      <c r="P6" s="12" t="s">
        <v>991</v>
      </c>
      <c r="Q6" s="65" t="s">
        <v>994</v>
      </c>
      <c r="R6" s="65" t="s">
        <v>996</v>
      </c>
      <c r="S6" s="65" t="s">
        <v>1007</v>
      </c>
      <c r="T6" s="65" t="s">
        <v>710</v>
      </c>
      <c r="U6" s="65" t="s">
        <v>1433</v>
      </c>
      <c r="V6" s="65" t="s">
        <v>895</v>
      </c>
      <c r="W6" s="20" t="str">
        <f>HYPERLINK(tbl_Datenquelle[[#This Row],[Internet-Seite]],"Link")</f>
        <v>Link</v>
      </c>
      <c r="X6" s="28" t="s">
        <v>1524</v>
      </c>
      <c r="Y6" s="19" t="s">
        <v>464</v>
      </c>
      <c r="Z6" s="19" t="s">
        <v>465</v>
      </c>
      <c r="AA6" s="19" t="s">
        <v>465</v>
      </c>
      <c r="AB6" s="12" t="s">
        <v>464</v>
      </c>
      <c r="AC6" s="12" t="s">
        <v>465</v>
      </c>
      <c r="AD6" s="65" t="s">
        <v>11</v>
      </c>
      <c r="AE6" s="12" t="s">
        <v>465</v>
      </c>
      <c r="AF6" s="12" t="s">
        <v>464</v>
      </c>
      <c r="AG6" s="12" t="s">
        <v>464</v>
      </c>
      <c r="AH6" s="12" t="s">
        <v>464</v>
      </c>
      <c r="AI6" s="12" t="s">
        <v>464</v>
      </c>
      <c r="AJ6" s="12" t="s">
        <v>464</v>
      </c>
      <c r="AK6" s="12" t="s">
        <v>464</v>
      </c>
      <c r="AL6" s="12" t="s">
        <v>464</v>
      </c>
      <c r="AM6" s="12" t="s">
        <v>464</v>
      </c>
      <c r="AN6" s="20" t="s">
        <v>1233</v>
      </c>
      <c r="AO6" s="12" t="s">
        <v>465</v>
      </c>
      <c r="AP6" s="11"/>
    </row>
    <row r="7" spans="1:42" ht="25.15" customHeight="1" x14ac:dyDescent="0.2">
      <c r="A7" s="18">
        <v>6</v>
      </c>
      <c r="B7" s="65" t="s">
        <v>40</v>
      </c>
      <c r="C7" s="12" t="s">
        <v>41</v>
      </c>
      <c r="D7" s="12" t="s">
        <v>427</v>
      </c>
      <c r="E7" s="65" t="s">
        <v>504</v>
      </c>
      <c r="F7" s="65" t="s">
        <v>799</v>
      </c>
      <c r="G7" s="65" t="s">
        <v>595</v>
      </c>
      <c r="H7" s="19">
        <v>82347</v>
      </c>
      <c r="I7" s="65" t="s">
        <v>37</v>
      </c>
      <c r="J7" s="65" t="s">
        <v>1047</v>
      </c>
      <c r="K7" s="12" t="s">
        <v>1298</v>
      </c>
      <c r="L7" s="65" t="s">
        <v>1229</v>
      </c>
      <c r="M7" s="65" t="s">
        <v>989</v>
      </c>
      <c r="N7" s="65" t="s">
        <v>992</v>
      </c>
      <c r="O7" s="12" t="s">
        <v>986</v>
      </c>
      <c r="P7" s="12" t="s">
        <v>445</v>
      </c>
      <c r="Q7" s="65" t="s">
        <v>994</v>
      </c>
      <c r="R7" s="65" t="s">
        <v>996</v>
      </c>
      <c r="S7" s="65" t="s">
        <v>1007</v>
      </c>
      <c r="T7" s="65" t="s">
        <v>709</v>
      </c>
      <c r="U7" s="65" t="s">
        <v>1434</v>
      </c>
      <c r="V7" s="65" t="s">
        <v>894</v>
      </c>
      <c r="W7" s="20" t="str">
        <f>HYPERLINK(tbl_Datenquelle[[#This Row],[Internet-Seite]],"Link")</f>
        <v>Link</v>
      </c>
      <c r="X7" s="42" t="s">
        <v>1523</v>
      </c>
      <c r="Y7" s="19" t="s">
        <v>465</v>
      </c>
      <c r="Z7" s="19" t="s">
        <v>464</v>
      </c>
      <c r="AA7" s="19" t="s">
        <v>464</v>
      </c>
      <c r="AB7" s="12" t="s">
        <v>464</v>
      </c>
      <c r="AC7" s="12" t="s">
        <v>465</v>
      </c>
      <c r="AD7" s="65" t="s">
        <v>11</v>
      </c>
      <c r="AE7" s="12" t="s">
        <v>465</v>
      </c>
      <c r="AF7" s="12" t="s">
        <v>464</v>
      </c>
      <c r="AG7" s="12" t="s">
        <v>464</v>
      </c>
      <c r="AH7" s="12" t="s">
        <v>464</v>
      </c>
      <c r="AI7" s="12" t="s">
        <v>464</v>
      </c>
      <c r="AJ7" s="12" t="s">
        <v>464</v>
      </c>
      <c r="AK7" s="12" t="s">
        <v>464</v>
      </c>
      <c r="AL7" s="12" t="s">
        <v>464</v>
      </c>
      <c r="AM7" s="12" t="s">
        <v>464</v>
      </c>
      <c r="AN7" s="20" t="s">
        <v>1233</v>
      </c>
      <c r="AO7" s="12" t="s">
        <v>465</v>
      </c>
      <c r="AP7" s="11"/>
    </row>
    <row r="8" spans="1:42" ht="25.15" customHeight="1" x14ac:dyDescent="0.2">
      <c r="A8" s="18">
        <v>7</v>
      </c>
      <c r="B8" s="65" t="s">
        <v>35</v>
      </c>
      <c r="C8" s="12">
        <v>1901150005</v>
      </c>
      <c r="D8" s="12" t="s">
        <v>427</v>
      </c>
      <c r="E8" s="65" t="s">
        <v>503</v>
      </c>
      <c r="F8" s="65" t="s">
        <v>798</v>
      </c>
      <c r="G8" s="65" t="s">
        <v>39</v>
      </c>
      <c r="H8" s="29">
        <v>82347</v>
      </c>
      <c r="I8" s="65" t="s">
        <v>37</v>
      </c>
      <c r="J8" s="65" t="s">
        <v>1045</v>
      </c>
      <c r="K8" s="12" t="s">
        <v>1298</v>
      </c>
      <c r="L8" s="65" t="s">
        <v>988</v>
      </c>
      <c r="M8" s="65" t="s">
        <v>442</v>
      </c>
      <c r="N8" s="65" t="s">
        <v>449</v>
      </c>
      <c r="O8" s="12" t="s">
        <v>986</v>
      </c>
      <c r="P8" s="12" t="s">
        <v>991</v>
      </c>
      <c r="Q8" s="65" t="s">
        <v>453</v>
      </c>
      <c r="R8" s="65" t="s">
        <v>38</v>
      </c>
      <c r="S8" s="65" t="s">
        <v>38</v>
      </c>
      <c r="T8" s="65" t="s">
        <v>1110</v>
      </c>
      <c r="U8" s="65" t="s">
        <v>1435</v>
      </c>
      <c r="V8" s="65" t="s">
        <v>893</v>
      </c>
      <c r="W8" s="20" t="str">
        <f>HYPERLINK(tbl_Datenquelle[[#This Row],[Internet-Seite]],"Link")</f>
        <v>Link</v>
      </c>
      <c r="X8" s="42" t="s">
        <v>1523</v>
      </c>
      <c r="Y8" s="19" t="s">
        <v>464</v>
      </c>
      <c r="Z8" s="19" t="s">
        <v>465</v>
      </c>
      <c r="AA8" s="19" t="s">
        <v>465</v>
      </c>
      <c r="AB8" s="12" t="s">
        <v>464</v>
      </c>
      <c r="AC8" s="12" t="s">
        <v>465</v>
      </c>
      <c r="AD8" s="65" t="s">
        <v>11</v>
      </c>
      <c r="AE8" s="12" t="s">
        <v>465</v>
      </c>
      <c r="AF8" s="12" t="s">
        <v>464</v>
      </c>
      <c r="AG8" s="12" t="s">
        <v>465</v>
      </c>
      <c r="AH8" s="12" t="s">
        <v>464</v>
      </c>
      <c r="AI8" s="12" t="s">
        <v>464</v>
      </c>
      <c r="AJ8" s="12" t="s">
        <v>464</v>
      </c>
      <c r="AK8" s="12" t="s">
        <v>464</v>
      </c>
      <c r="AL8" s="12" t="s">
        <v>464</v>
      </c>
      <c r="AM8" s="12" t="s">
        <v>464</v>
      </c>
      <c r="AN8" s="20" t="s">
        <v>1233</v>
      </c>
      <c r="AO8" s="12" t="s">
        <v>465</v>
      </c>
      <c r="AP8" s="11"/>
    </row>
    <row r="9" spans="1:42" ht="25.15" customHeight="1" x14ac:dyDescent="0.2">
      <c r="A9" s="18">
        <v>8</v>
      </c>
      <c r="B9" s="65" t="s">
        <v>46</v>
      </c>
      <c r="C9" s="12">
        <v>1901171111</v>
      </c>
      <c r="D9" s="12" t="s">
        <v>427</v>
      </c>
      <c r="E9" s="65" t="s">
        <v>506</v>
      </c>
      <c r="F9" s="65" t="s">
        <v>801</v>
      </c>
      <c r="G9" s="65" t="s">
        <v>48</v>
      </c>
      <c r="H9" s="19">
        <v>82389</v>
      </c>
      <c r="I9" s="65" t="s">
        <v>49</v>
      </c>
      <c r="J9" s="65" t="s">
        <v>1049</v>
      </c>
      <c r="K9" s="12" t="s">
        <v>423</v>
      </c>
      <c r="L9" s="65" t="s">
        <v>1230</v>
      </c>
      <c r="M9" s="65" t="s">
        <v>442</v>
      </c>
      <c r="N9" s="65" t="s">
        <v>450</v>
      </c>
      <c r="O9" s="12" t="s">
        <v>423</v>
      </c>
      <c r="P9" s="12" t="s">
        <v>444</v>
      </c>
      <c r="Q9" s="65" t="s">
        <v>454</v>
      </c>
      <c r="R9" s="65" t="s">
        <v>50</v>
      </c>
      <c r="S9" s="65" t="s">
        <v>50</v>
      </c>
      <c r="T9" s="65" t="s">
        <v>711</v>
      </c>
      <c r="U9" s="65" t="s">
        <v>1436</v>
      </c>
      <c r="V9" s="65" t="s">
        <v>896</v>
      </c>
      <c r="W9" s="20" t="str">
        <f>HYPERLINK(tbl_Datenquelle[[#This Row],[Internet-Seite]],"Link")</f>
        <v>Link</v>
      </c>
      <c r="X9" s="28" t="s">
        <v>1524</v>
      </c>
      <c r="Y9" s="19" t="s">
        <v>465</v>
      </c>
      <c r="Z9" s="19" t="s">
        <v>465</v>
      </c>
      <c r="AA9" s="19" t="s">
        <v>464</v>
      </c>
      <c r="AB9" s="12" t="s">
        <v>464</v>
      </c>
      <c r="AC9" s="12" t="s">
        <v>464</v>
      </c>
      <c r="AD9" s="65" t="s">
        <v>11</v>
      </c>
      <c r="AE9" s="12" t="s">
        <v>465</v>
      </c>
      <c r="AF9" s="12" t="s">
        <v>464</v>
      </c>
      <c r="AG9" s="12" t="s">
        <v>464</v>
      </c>
      <c r="AH9" s="12" t="s">
        <v>464</v>
      </c>
      <c r="AI9" s="12" t="s">
        <v>464</v>
      </c>
      <c r="AJ9" s="12" t="s">
        <v>464</v>
      </c>
      <c r="AK9" s="12" t="s">
        <v>464</v>
      </c>
      <c r="AL9" s="12" t="s">
        <v>464</v>
      </c>
      <c r="AM9" s="12" t="s">
        <v>464</v>
      </c>
      <c r="AN9" s="20" t="s">
        <v>1233</v>
      </c>
      <c r="AO9" s="12" t="s">
        <v>465</v>
      </c>
      <c r="AP9" s="11"/>
    </row>
    <row r="10" spans="1:42" ht="25.15" customHeight="1" x14ac:dyDescent="0.2">
      <c r="A10" s="18">
        <v>9</v>
      </c>
      <c r="B10" s="65" t="s">
        <v>52</v>
      </c>
      <c r="C10" s="12" t="s">
        <v>53</v>
      </c>
      <c r="D10" s="12" t="s">
        <v>427</v>
      </c>
      <c r="E10" s="65" t="s">
        <v>507</v>
      </c>
      <c r="F10" s="65" t="s">
        <v>802</v>
      </c>
      <c r="G10" s="65" t="s">
        <v>54</v>
      </c>
      <c r="H10" s="29">
        <v>86977</v>
      </c>
      <c r="I10" s="65" t="s">
        <v>55</v>
      </c>
      <c r="J10" s="65" t="s">
        <v>1050</v>
      </c>
      <c r="K10" s="12" t="s">
        <v>1297</v>
      </c>
      <c r="L10" s="65" t="s">
        <v>1230</v>
      </c>
      <c r="M10" s="65" t="s">
        <v>989</v>
      </c>
      <c r="N10" s="65" t="s">
        <v>451</v>
      </c>
      <c r="O10" s="12" t="s">
        <v>423</v>
      </c>
      <c r="P10" s="12" t="s">
        <v>445</v>
      </c>
      <c r="Q10" s="65" t="s">
        <v>454</v>
      </c>
      <c r="R10" s="65" t="s">
        <v>1051</v>
      </c>
      <c r="S10" s="65" t="s">
        <v>1006</v>
      </c>
      <c r="T10" s="65" t="s">
        <v>712</v>
      </c>
      <c r="U10" s="65" t="s">
        <v>1437</v>
      </c>
      <c r="V10" s="65" t="s">
        <v>897</v>
      </c>
      <c r="W10" s="20" t="str">
        <f>HYPERLINK(tbl_Datenquelle[[#This Row],[Internet-Seite]],"Link")</f>
        <v>Link</v>
      </c>
      <c r="X10" s="28" t="s">
        <v>1524</v>
      </c>
      <c r="Y10" s="19" t="s">
        <v>465</v>
      </c>
      <c r="Z10" s="19" t="s">
        <v>465</v>
      </c>
      <c r="AA10" s="19" t="s">
        <v>464</v>
      </c>
      <c r="AB10" s="12" t="s">
        <v>464</v>
      </c>
      <c r="AC10" s="12" t="s">
        <v>464</v>
      </c>
      <c r="AD10" s="65" t="s">
        <v>11</v>
      </c>
      <c r="AE10" s="12" t="s">
        <v>465</v>
      </c>
      <c r="AF10" s="12" t="s">
        <v>464</v>
      </c>
      <c r="AG10" s="12" t="s">
        <v>465</v>
      </c>
      <c r="AH10" s="12" t="s">
        <v>464</v>
      </c>
      <c r="AI10" s="12" t="s">
        <v>464</v>
      </c>
      <c r="AJ10" s="12" t="s">
        <v>465</v>
      </c>
      <c r="AK10" s="12" t="s">
        <v>464</v>
      </c>
      <c r="AL10" s="12" t="s">
        <v>464</v>
      </c>
      <c r="AM10" s="12" t="s">
        <v>464</v>
      </c>
      <c r="AN10" s="20" t="s">
        <v>1233</v>
      </c>
      <c r="AO10" s="28" t="s">
        <v>464</v>
      </c>
      <c r="AP10" s="11"/>
    </row>
    <row r="11" spans="1:42" ht="25.15" customHeight="1" x14ac:dyDescent="0.2">
      <c r="A11" s="18">
        <v>10</v>
      </c>
      <c r="B11" s="65" t="s">
        <v>1052</v>
      </c>
      <c r="C11" s="12">
        <v>1901200008</v>
      </c>
      <c r="D11" s="12" t="s">
        <v>427</v>
      </c>
      <c r="E11" s="65" t="s">
        <v>508</v>
      </c>
      <c r="F11" s="65" t="s">
        <v>803</v>
      </c>
      <c r="G11" s="65" t="s">
        <v>1429</v>
      </c>
      <c r="H11" s="19">
        <v>82390</v>
      </c>
      <c r="I11" s="65" t="s">
        <v>58</v>
      </c>
      <c r="J11" s="65" t="s">
        <v>1427</v>
      </c>
      <c r="K11" s="12" t="s">
        <v>423</v>
      </c>
      <c r="L11" s="65" t="s">
        <v>1402</v>
      </c>
      <c r="M11" s="65" t="s">
        <v>989</v>
      </c>
      <c r="N11" s="65" t="s">
        <v>450</v>
      </c>
      <c r="O11" s="12" t="s">
        <v>423</v>
      </c>
      <c r="P11" s="12" t="s">
        <v>444</v>
      </c>
      <c r="Q11" s="65" t="s">
        <v>453</v>
      </c>
      <c r="R11" s="65" t="s">
        <v>59</v>
      </c>
      <c r="S11" s="65" t="s">
        <v>59</v>
      </c>
      <c r="T11" s="65" t="s">
        <v>713</v>
      </c>
      <c r="U11" s="65" t="s">
        <v>1438</v>
      </c>
      <c r="V11" s="65" t="s">
        <v>898</v>
      </c>
      <c r="W11" s="20" t="str">
        <f>HYPERLINK(tbl_Datenquelle[[#This Row],[Internet-Seite]],"Link")</f>
        <v>Link</v>
      </c>
      <c r="X11" s="28" t="s">
        <v>1524</v>
      </c>
      <c r="Y11" s="19" t="s">
        <v>465</v>
      </c>
      <c r="Z11" s="19" t="s">
        <v>465</v>
      </c>
      <c r="AA11" s="19" t="s">
        <v>465</v>
      </c>
      <c r="AB11" s="12" t="s">
        <v>464</v>
      </c>
      <c r="AC11" s="12" t="s">
        <v>464</v>
      </c>
      <c r="AD11" s="65" t="s">
        <v>1360</v>
      </c>
      <c r="AE11" s="12" t="s">
        <v>464</v>
      </c>
      <c r="AF11" s="12" t="s">
        <v>464</v>
      </c>
      <c r="AG11" s="12" t="s">
        <v>465</v>
      </c>
      <c r="AH11" s="12" t="s">
        <v>464</v>
      </c>
      <c r="AI11" s="12" t="s">
        <v>464</v>
      </c>
      <c r="AJ11" s="12" t="s">
        <v>465</v>
      </c>
      <c r="AK11" s="12" t="s">
        <v>464</v>
      </c>
      <c r="AL11" s="12" t="s">
        <v>464</v>
      </c>
      <c r="AM11" s="12" t="s">
        <v>464</v>
      </c>
      <c r="AN11" s="20" t="s">
        <v>1233</v>
      </c>
      <c r="AO11" s="12" t="s">
        <v>465</v>
      </c>
      <c r="AP11" s="11"/>
    </row>
    <row r="12" spans="1:42" ht="25.15" customHeight="1" x14ac:dyDescent="0.2">
      <c r="A12" s="18">
        <v>11</v>
      </c>
      <c r="B12" s="65" t="s">
        <v>60</v>
      </c>
      <c r="C12" s="12" t="s">
        <v>61</v>
      </c>
      <c r="D12" s="12" t="s">
        <v>427</v>
      </c>
      <c r="E12" s="65" t="s">
        <v>509</v>
      </c>
      <c r="F12" s="65" t="s">
        <v>804</v>
      </c>
      <c r="G12" s="65" t="s">
        <v>596</v>
      </c>
      <c r="H12" s="29">
        <v>82436</v>
      </c>
      <c r="I12" s="65" t="s">
        <v>62</v>
      </c>
      <c r="J12" s="65" t="s">
        <v>1053</v>
      </c>
      <c r="K12" s="12" t="s">
        <v>423</v>
      </c>
      <c r="L12" s="65" t="s">
        <v>15</v>
      </c>
      <c r="M12" s="65" t="s">
        <v>989</v>
      </c>
      <c r="N12" s="65" t="s">
        <v>450</v>
      </c>
      <c r="O12" s="12" t="s">
        <v>986</v>
      </c>
      <c r="P12" s="12" t="s">
        <v>445</v>
      </c>
      <c r="Q12" s="65" t="s">
        <v>453</v>
      </c>
      <c r="R12" s="65" t="s">
        <v>63</v>
      </c>
      <c r="S12" s="65" t="s">
        <v>63</v>
      </c>
      <c r="T12" s="65" t="s">
        <v>714</v>
      </c>
      <c r="U12" s="65" t="s">
        <v>1439</v>
      </c>
      <c r="V12" s="65" t="s">
        <v>899</v>
      </c>
      <c r="W12" s="20" t="str">
        <f>HYPERLINK(tbl_Datenquelle[[#This Row],[Internet-Seite]],"Link")</f>
        <v>Link</v>
      </c>
      <c r="X12" s="42" t="s">
        <v>1523</v>
      </c>
      <c r="Y12" s="19" t="s">
        <v>464</v>
      </c>
      <c r="Z12" s="19" t="s">
        <v>465</v>
      </c>
      <c r="AA12" s="19" t="s">
        <v>464</v>
      </c>
      <c r="AB12" s="12" t="s">
        <v>464</v>
      </c>
      <c r="AC12" s="12" t="s">
        <v>464</v>
      </c>
      <c r="AD12" s="65" t="s">
        <v>1360</v>
      </c>
      <c r="AE12" s="12" t="s">
        <v>464</v>
      </c>
      <c r="AF12" s="12" t="s">
        <v>464</v>
      </c>
      <c r="AG12" s="12" t="s">
        <v>464</v>
      </c>
      <c r="AH12" s="12" t="s">
        <v>464</v>
      </c>
      <c r="AI12" s="12" t="s">
        <v>464</v>
      </c>
      <c r="AJ12" s="12" t="s">
        <v>464</v>
      </c>
      <c r="AK12" s="12" t="s">
        <v>464</v>
      </c>
      <c r="AL12" s="12" t="s">
        <v>464</v>
      </c>
      <c r="AM12" s="12" t="s">
        <v>464</v>
      </c>
      <c r="AN12" s="20" t="s">
        <v>1233</v>
      </c>
      <c r="AO12" s="28" t="s">
        <v>464</v>
      </c>
      <c r="AP12" s="11"/>
    </row>
    <row r="13" spans="1:42" ht="25.15" customHeight="1" x14ac:dyDescent="0.2">
      <c r="A13" s="18">
        <v>12</v>
      </c>
      <c r="B13" s="65" t="s">
        <v>64</v>
      </c>
      <c r="C13" s="12" t="s">
        <v>65</v>
      </c>
      <c r="D13" s="12" t="s">
        <v>427</v>
      </c>
      <c r="E13" s="65" t="s">
        <v>435</v>
      </c>
      <c r="F13" s="65" t="s">
        <v>476</v>
      </c>
      <c r="G13" s="65" t="s">
        <v>603</v>
      </c>
      <c r="H13" s="29">
        <v>82436</v>
      </c>
      <c r="I13" s="65" t="s">
        <v>62</v>
      </c>
      <c r="J13" s="65" t="s">
        <v>1428</v>
      </c>
      <c r="K13" s="12" t="s">
        <v>423</v>
      </c>
      <c r="L13" s="65" t="s">
        <v>1229</v>
      </c>
      <c r="M13" s="65" t="s">
        <v>442</v>
      </c>
      <c r="N13" s="65" t="s">
        <v>450</v>
      </c>
      <c r="O13" s="12" t="s">
        <v>422</v>
      </c>
      <c r="P13" s="12" t="s">
        <v>445</v>
      </c>
      <c r="Q13" s="65" t="s">
        <v>995</v>
      </c>
      <c r="R13" s="65" t="s">
        <v>63</v>
      </c>
      <c r="S13" s="65" t="s">
        <v>63</v>
      </c>
      <c r="T13" s="65" t="s">
        <v>1104</v>
      </c>
      <c r="U13" s="65" t="s">
        <v>409</v>
      </c>
      <c r="V13" s="65" t="s">
        <v>419</v>
      </c>
      <c r="W13" s="20" t="s">
        <v>421</v>
      </c>
      <c r="X13" s="12" t="s">
        <v>1522</v>
      </c>
      <c r="Y13" s="19" t="s">
        <v>465</v>
      </c>
      <c r="Z13" s="19" t="s">
        <v>464</v>
      </c>
      <c r="AA13" s="19" t="s">
        <v>464</v>
      </c>
      <c r="AB13" s="12" t="s">
        <v>464</v>
      </c>
      <c r="AC13" s="12" t="s">
        <v>464</v>
      </c>
      <c r="AD13" s="65" t="s">
        <v>1360</v>
      </c>
      <c r="AE13" s="12" t="s">
        <v>464</v>
      </c>
      <c r="AF13" s="12" t="s">
        <v>464</v>
      </c>
      <c r="AG13" s="12" t="s">
        <v>464</v>
      </c>
      <c r="AH13" s="12" t="s">
        <v>464</v>
      </c>
      <c r="AI13" s="12" t="s">
        <v>464</v>
      </c>
      <c r="AJ13" s="12" t="s">
        <v>464</v>
      </c>
      <c r="AK13" s="12" t="s">
        <v>464</v>
      </c>
      <c r="AL13" s="12" t="s">
        <v>464</v>
      </c>
      <c r="AM13" s="12" t="s">
        <v>464</v>
      </c>
      <c r="AN13" s="20" t="s">
        <v>1233</v>
      </c>
      <c r="AO13" s="28" t="s">
        <v>464</v>
      </c>
      <c r="AP13" s="11"/>
    </row>
    <row r="14" spans="1:42" ht="25.15" customHeight="1" x14ac:dyDescent="0.2">
      <c r="A14" s="18">
        <v>13</v>
      </c>
      <c r="B14" s="65" t="s">
        <v>70</v>
      </c>
      <c r="C14" s="12" t="s">
        <v>71</v>
      </c>
      <c r="D14" s="12" t="s">
        <v>427</v>
      </c>
      <c r="E14" s="65" t="s">
        <v>510</v>
      </c>
      <c r="F14" s="65" t="s">
        <v>805</v>
      </c>
      <c r="G14" s="65" t="s">
        <v>597</v>
      </c>
      <c r="H14" s="29">
        <v>82392</v>
      </c>
      <c r="I14" s="65" t="s">
        <v>68</v>
      </c>
      <c r="J14" s="65" t="s">
        <v>1054</v>
      </c>
      <c r="K14" s="12" t="s">
        <v>1298</v>
      </c>
      <c r="L14" s="65" t="s">
        <v>15</v>
      </c>
      <c r="M14" s="65" t="s">
        <v>989</v>
      </c>
      <c r="N14" s="65" t="s">
        <v>449</v>
      </c>
      <c r="O14" s="12" t="s">
        <v>422</v>
      </c>
      <c r="P14" s="12" t="s">
        <v>447</v>
      </c>
      <c r="Q14" s="65" t="s">
        <v>453</v>
      </c>
      <c r="R14" s="65" t="s">
        <v>72</v>
      </c>
      <c r="S14" s="65" t="s">
        <v>72</v>
      </c>
      <c r="T14" s="65" t="s">
        <v>715</v>
      </c>
      <c r="U14" s="65" t="s">
        <v>1440</v>
      </c>
      <c r="V14" s="65" t="s">
        <v>1240</v>
      </c>
      <c r="W14" s="12"/>
      <c r="X14" s="12" t="s">
        <v>1522</v>
      </c>
      <c r="Y14" s="19" t="s">
        <v>464</v>
      </c>
      <c r="Z14" s="19" t="s">
        <v>465</v>
      </c>
      <c r="AA14" s="19" t="s">
        <v>464</v>
      </c>
      <c r="AB14" s="12" t="s">
        <v>464</v>
      </c>
      <c r="AC14" s="12" t="s">
        <v>464</v>
      </c>
      <c r="AD14" s="66" t="s">
        <v>1360</v>
      </c>
      <c r="AE14" s="12" t="s">
        <v>464</v>
      </c>
      <c r="AF14" s="12" t="s">
        <v>464</v>
      </c>
      <c r="AG14" s="12" t="s">
        <v>465</v>
      </c>
      <c r="AH14" s="12" t="s">
        <v>464</v>
      </c>
      <c r="AI14" s="12" t="s">
        <v>464</v>
      </c>
      <c r="AJ14" s="12" t="s">
        <v>465</v>
      </c>
      <c r="AK14" s="12" t="s">
        <v>465</v>
      </c>
      <c r="AL14" s="12" t="s">
        <v>464</v>
      </c>
      <c r="AM14" s="12" t="s">
        <v>464</v>
      </c>
      <c r="AN14" s="12" t="s">
        <v>1240</v>
      </c>
      <c r="AO14" s="28" t="s">
        <v>464</v>
      </c>
      <c r="AP14" s="11"/>
    </row>
    <row r="15" spans="1:42" ht="25.15" customHeight="1" x14ac:dyDescent="0.2">
      <c r="A15" s="18">
        <v>14</v>
      </c>
      <c r="B15" s="65" t="s">
        <v>1055</v>
      </c>
      <c r="C15" s="12">
        <v>1901260010</v>
      </c>
      <c r="D15" s="12" t="s">
        <v>427</v>
      </c>
      <c r="E15" s="65" t="s">
        <v>511</v>
      </c>
      <c r="F15" s="65" t="s">
        <v>806</v>
      </c>
      <c r="G15" s="65" t="s">
        <v>67</v>
      </c>
      <c r="H15" s="19">
        <v>82392</v>
      </c>
      <c r="I15" s="65" t="s">
        <v>68</v>
      </c>
      <c r="J15" s="65" t="s">
        <v>1224</v>
      </c>
      <c r="K15" s="12" t="s">
        <v>1298</v>
      </c>
      <c r="L15" s="65" t="s">
        <v>1230</v>
      </c>
      <c r="M15" s="65" t="s">
        <v>989</v>
      </c>
      <c r="N15" s="65" t="s">
        <v>450</v>
      </c>
      <c r="O15" s="12" t="s">
        <v>423</v>
      </c>
      <c r="P15" s="12" t="s">
        <v>445</v>
      </c>
      <c r="Q15" s="65" t="s">
        <v>453</v>
      </c>
      <c r="R15" s="65" t="s">
        <v>69</v>
      </c>
      <c r="S15" s="65" t="s">
        <v>69</v>
      </c>
      <c r="T15" s="65" t="s">
        <v>716</v>
      </c>
      <c r="U15" s="65" t="s">
        <v>1441</v>
      </c>
      <c r="V15" s="65" t="s">
        <v>900</v>
      </c>
      <c r="W15" s="20" t="str">
        <f>HYPERLINK(tbl_Datenquelle[[#This Row],[Internet-Seite]],"Link")</f>
        <v>Link</v>
      </c>
      <c r="X15" s="28" t="s">
        <v>1524</v>
      </c>
      <c r="Y15" s="19" t="s">
        <v>465</v>
      </c>
      <c r="Z15" s="19" t="s">
        <v>465</v>
      </c>
      <c r="AA15" s="19" t="s">
        <v>464</v>
      </c>
      <c r="AB15" s="12" t="s">
        <v>464</v>
      </c>
      <c r="AC15" s="12" t="s">
        <v>464</v>
      </c>
      <c r="AD15" s="66" t="s">
        <v>11</v>
      </c>
      <c r="AE15" s="12" t="s">
        <v>464</v>
      </c>
      <c r="AF15" s="12" t="s">
        <v>464</v>
      </c>
      <c r="AG15" s="12" t="s">
        <v>464</v>
      </c>
      <c r="AH15" s="12" t="s">
        <v>464</v>
      </c>
      <c r="AI15" s="12" t="s">
        <v>464</v>
      </c>
      <c r="AJ15" s="12" t="s">
        <v>464</v>
      </c>
      <c r="AK15" s="12" t="s">
        <v>464</v>
      </c>
      <c r="AL15" s="12" t="s">
        <v>464</v>
      </c>
      <c r="AM15" s="12" t="s">
        <v>464</v>
      </c>
      <c r="AN15" s="45" t="s">
        <v>1233</v>
      </c>
      <c r="AO15" s="12" t="s">
        <v>465</v>
      </c>
      <c r="AP15" s="11"/>
    </row>
    <row r="16" spans="1:42" ht="25.15" customHeight="1" x14ac:dyDescent="0.2">
      <c r="A16" s="18">
        <v>15</v>
      </c>
      <c r="B16" s="65" t="s">
        <v>1057</v>
      </c>
      <c r="C16" s="12">
        <v>1901290011</v>
      </c>
      <c r="D16" s="12" t="s">
        <v>427</v>
      </c>
      <c r="E16" s="65" t="s">
        <v>512</v>
      </c>
      <c r="F16" s="65" t="s">
        <v>807</v>
      </c>
      <c r="G16" s="65" t="s">
        <v>598</v>
      </c>
      <c r="H16" s="29">
        <v>86978</v>
      </c>
      <c r="I16" s="65" t="s">
        <v>74</v>
      </c>
      <c r="J16" s="65" t="s">
        <v>1056</v>
      </c>
      <c r="K16" s="12" t="s">
        <v>1296</v>
      </c>
      <c r="L16" s="65" t="s">
        <v>1230</v>
      </c>
      <c r="M16" s="65" t="s">
        <v>989</v>
      </c>
      <c r="N16" s="65" t="s">
        <v>450</v>
      </c>
      <c r="O16" s="12" t="s">
        <v>423</v>
      </c>
      <c r="P16" s="12" t="s">
        <v>445</v>
      </c>
      <c r="Q16" s="65" t="s">
        <v>454</v>
      </c>
      <c r="R16" s="65" t="s">
        <v>75</v>
      </c>
      <c r="S16" s="65" t="s">
        <v>75</v>
      </c>
      <c r="T16" s="65" t="s">
        <v>717</v>
      </c>
      <c r="U16" s="65" t="s">
        <v>1442</v>
      </c>
      <c r="V16" s="65" t="s">
        <v>901</v>
      </c>
      <c r="W16" s="20" t="str">
        <f>HYPERLINK(tbl_Datenquelle[[#This Row],[Internet-Seite]],"Link")</f>
        <v>Link</v>
      </c>
      <c r="X16" s="28" t="s">
        <v>1524</v>
      </c>
      <c r="Y16" s="19" t="s">
        <v>465</v>
      </c>
      <c r="Z16" s="19" t="s">
        <v>465</v>
      </c>
      <c r="AA16" s="19" t="s">
        <v>464</v>
      </c>
      <c r="AB16" s="12" t="s">
        <v>464</v>
      </c>
      <c r="AC16" s="12" t="s">
        <v>464</v>
      </c>
      <c r="AD16" s="65" t="s">
        <v>1360</v>
      </c>
      <c r="AE16" s="12" t="s">
        <v>464</v>
      </c>
      <c r="AF16" s="12" t="s">
        <v>464</v>
      </c>
      <c r="AG16" s="12" t="s">
        <v>464</v>
      </c>
      <c r="AH16" s="12" t="s">
        <v>464</v>
      </c>
      <c r="AI16" s="12" t="s">
        <v>464</v>
      </c>
      <c r="AJ16" s="12" t="s">
        <v>464</v>
      </c>
      <c r="AK16" s="12" t="s">
        <v>464</v>
      </c>
      <c r="AL16" s="12" t="s">
        <v>464</v>
      </c>
      <c r="AM16" s="12" t="s">
        <v>464</v>
      </c>
      <c r="AN16" s="20" t="s">
        <v>1233</v>
      </c>
      <c r="AO16" s="12" t="s">
        <v>465</v>
      </c>
      <c r="AP16" s="11"/>
    </row>
    <row r="17" spans="1:42" ht="25.15" customHeight="1" x14ac:dyDescent="0.2">
      <c r="A17" s="18">
        <v>16</v>
      </c>
      <c r="B17" s="65" t="s">
        <v>1058</v>
      </c>
      <c r="C17" s="12">
        <v>1901300012</v>
      </c>
      <c r="D17" s="12" t="s">
        <v>427</v>
      </c>
      <c r="E17" s="65" t="s">
        <v>514</v>
      </c>
      <c r="F17" s="65" t="s">
        <v>809</v>
      </c>
      <c r="G17" s="65" t="s">
        <v>77</v>
      </c>
      <c r="H17" s="29">
        <v>82383</v>
      </c>
      <c r="I17" s="65" t="s">
        <v>78</v>
      </c>
      <c r="J17" s="65" t="s">
        <v>1059</v>
      </c>
      <c r="K17" s="12" t="s">
        <v>1296</v>
      </c>
      <c r="L17" s="65" t="s">
        <v>1230</v>
      </c>
      <c r="M17" s="65" t="s">
        <v>989</v>
      </c>
      <c r="N17" s="65" t="s">
        <v>451</v>
      </c>
      <c r="O17" s="12" t="s">
        <v>423</v>
      </c>
      <c r="P17" s="12" t="s">
        <v>444</v>
      </c>
      <c r="Q17" s="65" t="s">
        <v>454</v>
      </c>
      <c r="R17" s="65" t="s">
        <v>997</v>
      </c>
      <c r="S17" s="65" t="s">
        <v>1008</v>
      </c>
      <c r="T17" s="65" t="s">
        <v>719</v>
      </c>
      <c r="U17" s="65" t="s">
        <v>1443</v>
      </c>
      <c r="V17" s="65" t="s">
        <v>903</v>
      </c>
      <c r="W17" s="20" t="str">
        <f>HYPERLINK(tbl_Datenquelle[[#This Row],[Internet-Seite]],"Link")</f>
        <v>Link</v>
      </c>
      <c r="X17" s="28" t="s">
        <v>1524</v>
      </c>
      <c r="Y17" s="19" t="s">
        <v>465</v>
      </c>
      <c r="Z17" s="19" t="s">
        <v>465</v>
      </c>
      <c r="AA17" s="19" t="s">
        <v>464</v>
      </c>
      <c r="AB17" s="12" t="s">
        <v>464</v>
      </c>
      <c r="AC17" s="12" t="s">
        <v>464</v>
      </c>
      <c r="AD17" s="65" t="s">
        <v>10</v>
      </c>
      <c r="AE17" s="12" t="s">
        <v>464</v>
      </c>
      <c r="AF17" s="12" t="s">
        <v>464</v>
      </c>
      <c r="AG17" s="12" t="s">
        <v>464</v>
      </c>
      <c r="AH17" s="12" t="s">
        <v>464</v>
      </c>
      <c r="AI17" s="12" t="s">
        <v>464</v>
      </c>
      <c r="AJ17" s="12" t="s">
        <v>464</v>
      </c>
      <c r="AK17" s="12" t="s">
        <v>464</v>
      </c>
      <c r="AL17" s="12" t="s">
        <v>464</v>
      </c>
      <c r="AM17" s="12" t="s">
        <v>464</v>
      </c>
      <c r="AN17" s="20" t="s">
        <v>1233</v>
      </c>
      <c r="AO17" s="12" t="s">
        <v>465</v>
      </c>
      <c r="AP17" s="11"/>
    </row>
    <row r="18" spans="1:42" ht="25.15" customHeight="1" x14ac:dyDescent="0.2">
      <c r="A18" s="18">
        <v>17</v>
      </c>
      <c r="B18" s="65" t="s">
        <v>1418</v>
      </c>
      <c r="C18" s="12" t="s">
        <v>82</v>
      </c>
      <c r="D18" s="12" t="s">
        <v>427</v>
      </c>
      <c r="E18" s="65" t="s">
        <v>515</v>
      </c>
      <c r="F18" s="65" t="s">
        <v>810</v>
      </c>
      <c r="G18" s="65" t="s">
        <v>1065</v>
      </c>
      <c r="H18" s="29">
        <v>82383</v>
      </c>
      <c r="I18" s="65" t="s">
        <v>78</v>
      </c>
      <c r="J18" s="65" t="s">
        <v>1132</v>
      </c>
      <c r="K18" s="12" t="s">
        <v>1296</v>
      </c>
      <c r="L18" s="65" t="s">
        <v>1230</v>
      </c>
      <c r="M18" s="65" t="s">
        <v>989</v>
      </c>
      <c r="N18" s="65" t="s">
        <v>992</v>
      </c>
      <c r="O18" s="12" t="s">
        <v>986</v>
      </c>
      <c r="P18" s="12" t="s">
        <v>445</v>
      </c>
      <c r="Q18" s="65" t="s">
        <v>994</v>
      </c>
      <c r="R18" s="65" t="s">
        <v>996</v>
      </c>
      <c r="S18" s="65" t="s">
        <v>1007</v>
      </c>
      <c r="T18" s="65" t="s">
        <v>720</v>
      </c>
      <c r="U18" s="65" t="s">
        <v>1444</v>
      </c>
      <c r="V18" s="65" t="s">
        <v>904</v>
      </c>
      <c r="W18" s="20" t="str">
        <f>HYPERLINK(tbl_Datenquelle[[#This Row],[Internet-Seite]],"Link")</f>
        <v>Link</v>
      </c>
      <c r="X18" s="42" t="s">
        <v>1523</v>
      </c>
      <c r="Y18" s="19" t="s">
        <v>465</v>
      </c>
      <c r="Z18" s="19" t="s">
        <v>465</v>
      </c>
      <c r="AA18" s="19" t="s">
        <v>464</v>
      </c>
      <c r="AB18" s="12" t="s">
        <v>464</v>
      </c>
      <c r="AC18" s="12" t="s">
        <v>464</v>
      </c>
      <c r="AD18" s="65" t="s">
        <v>11</v>
      </c>
      <c r="AE18" s="12" t="s">
        <v>465</v>
      </c>
      <c r="AF18" s="12" t="s">
        <v>464</v>
      </c>
      <c r="AG18" s="12" t="s">
        <v>464</v>
      </c>
      <c r="AH18" s="12" t="s">
        <v>464</v>
      </c>
      <c r="AI18" s="12" t="s">
        <v>464</v>
      </c>
      <c r="AJ18" s="12" t="s">
        <v>464</v>
      </c>
      <c r="AK18" s="12" t="s">
        <v>464</v>
      </c>
      <c r="AL18" s="12" t="s">
        <v>464</v>
      </c>
      <c r="AM18" s="12" t="s">
        <v>464</v>
      </c>
      <c r="AN18" s="12" t="s">
        <v>1240</v>
      </c>
      <c r="AO18" s="12" t="s">
        <v>465</v>
      </c>
      <c r="AP18" s="11"/>
    </row>
    <row r="19" spans="1:42" ht="25.15" customHeight="1" x14ac:dyDescent="0.2">
      <c r="A19" s="18">
        <v>18</v>
      </c>
      <c r="B19" s="65" t="s">
        <v>79</v>
      </c>
      <c r="C19" s="12" t="s">
        <v>80</v>
      </c>
      <c r="D19" s="12" t="s">
        <v>427</v>
      </c>
      <c r="E19" s="65" t="s">
        <v>513</v>
      </c>
      <c r="F19" s="65" t="s">
        <v>808</v>
      </c>
      <c r="G19" s="65" t="s">
        <v>81</v>
      </c>
      <c r="H19" s="19">
        <v>82383</v>
      </c>
      <c r="I19" s="65" t="s">
        <v>78</v>
      </c>
      <c r="J19" s="65" t="s">
        <v>1225</v>
      </c>
      <c r="K19" s="12" t="s">
        <v>1296</v>
      </c>
      <c r="L19" s="65" t="s">
        <v>1230</v>
      </c>
      <c r="M19" s="65" t="s">
        <v>989</v>
      </c>
      <c r="N19" s="65" t="s">
        <v>992</v>
      </c>
      <c r="O19" s="12" t="s">
        <v>986</v>
      </c>
      <c r="P19" s="12" t="s">
        <v>444</v>
      </c>
      <c r="Q19" s="65" t="s">
        <v>994</v>
      </c>
      <c r="R19" s="65" t="s">
        <v>996</v>
      </c>
      <c r="S19" s="65" t="s">
        <v>1007</v>
      </c>
      <c r="T19" s="65" t="s">
        <v>718</v>
      </c>
      <c r="U19" s="65" t="s">
        <v>1445</v>
      </c>
      <c r="V19" s="65" t="s">
        <v>902</v>
      </c>
      <c r="W19" s="20" t="str">
        <f>HYPERLINK(tbl_Datenquelle[[#This Row],[Internet-Seite]],"Link")</f>
        <v>Link</v>
      </c>
      <c r="X19" s="42" t="s">
        <v>1523</v>
      </c>
      <c r="Y19" s="19" t="s">
        <v>465</v>
      </c>
      <c r="Z19" s="19" t="s">
        <v>465</v>
      </c>
      <c r="AA19" s="19" t="s">
        <v>464</v>
      </c>
      <c r="AB19" s="12" t="s">
        <v>464</v>
      </c>
      <c r="AC19" s="12" t="s">
        <v>465</v>
      </c>
      <c r="AD19" s="65" t="s">
        <v>11</v>
      </c>
      <c r="AE19" s="12" t="s">
        <v>465</v>
      </c>
      <c r="AF19" s="12" t="s">
        <v>464</v>
      </c>
      <c r="AG19" s="12" t="s">
        <v>465</v>
      </c>
      <c r="AH19" s="12" t="s">
        <v>464</v>
      </c>
      <c r="AI19" s="12" t="s">
        <v>464</v>
      </c>
      <c r="AJ19" s="12" t="s">
        <v>464</v>
      </c>
      <c r="AK19" s="12" t="s">
        <v>464</v>
      </c>
      <c r="AL19" s="12" t="s">
        <v>464</v>
      </c>
      <c r="AM19" s="12" t="s">
        <v>464</v>
      </c>
      <c r="AN19" s="12" t="s">
        <v>1240</v>
      </c>
      <c r="AO19" s="12" t="s">
        <v>465</v>
      </c>
      <c r="AP19" s="11"/>
    </row>
    <row r="20" spans="1:42" ht="25.15" customHeight="1" x14ac:dyDescent="0.2">
      <c r="A20" s="18">
        <v>19</v>
      </c>
      <c r="B20" s="65" t="s">
        <v>83</v>
      </c>
      <c r="C20" s="12" t="s">
        <v>84</v>
      </c>
      <c r="D20" s="12" t="s">
        <v>427</v>
      </c>
      <c r="E20" s="65" t="s">
        <v>430</v>
      </c>
      <c r="F20" s="65" t="s">
        <v>471</v>
      </c>
      <c r="G20" s="65" t="s">
        <v>85</v>
      </c>
      <c r="H20" s="19">
        <v>82383</v>
      </c>
      <c r="I20" s="65" t="s">
        <v>78</v>
      </c>
      <c r="J20" s="65" t="s">
        <v>1131</v>
      </c>
      <c r="K20" s="12" t="s">
        <v>1296</v>
      </c>
      <c r="L20" s="65" t="s">
        <v>15</v>
      </c>
      <c r="M20" s="65" t="s">
        <v>441</v>
      </c>
      <c r="N20" s="65" t="s">
        <v>449</v>
      </c>
      <c r="O20" s="12" t="s">
        <v>422</v>
      </c>
      <c r="P20" s="12" t="s">
        <v>444</v>
      </c>
      <c r="Q20" s="65" t="s">
        <v>453</v>
      </c>
      <c r="R20" s="65" t="s">
        <v>86</v>
      </c>
      <c r="S20" s="65" t="s">
        <v>86</v>
      </c>
      <c r="T20" s="65" t="s">
        <v>1095</v>
      </c>
      <c r="U20" s="65" t="s">
        <v>405</v>
      </c>
      <c r="V20" s="65" t="s">
        <v>413</v>
      </c>
      <c r="W20" s="20" t="s">
        <v>421</v>
      </c>
      <c r="X20" s="12" t="s">
        <v>1522</v>
      </c>
      <c r="Y20" s="19" t="s">
        <v>464</v>
      </c>
      <c r="Z20" s="19" t="s">
        <v>465</v>
      </c>
      <c r="AA20" s="19" t="s">
        <v>464</v>
      </c>
      <c r="AB20" s="12" t="s">
        <v>464</v>
      </c>
      <c r="AC20" s="12" t="s">
        <v>464</v>
      </c>
      <c r="AD20" s="65" t="s">
        <v>10</v>
      </c>
      <c r="AE20" s="12" t="s">
        <v>464</v>
      </c>
      <c r="AF20" s="12" t="s">
        <v>464</v>
      </c>
      <c r="AG20" s="12" t="s">
        <v>465</v>
      </c>
      <c r="AH20" s="12" t="s">
        <v>464</v>
      </c>
      <c r="AI20" s="12" t="s">
        <v>464</v>
      </c>
      <c r="AJ20" s="12" t="s">
        <v>464</v>
      </c>
      <c r="AK20" s="12" t="s">
        <v>464</v>
      </c>
      <c r="AL20" s="12" t="s">
        <v>464</v>
      </c>
      <c r="AM20" s="12" t="s">
        <v>464</v>
      </c>
      <c r="AN20" s="12" t="s">
        <v>1240</v>
      </c>
      <c r="AO20" s="12" t="s">
        <v>465</v>
      </c>
      <c r="AP20" s="11"/>
    </row>
    <row r="21" spans="1:42" ht="25.15" customHeight="1" x14ac:dyDescent="0.2">
      <c r="A21" s="18">
        <v>20</v>
      </c>
      <c r="B21" s="65" t="s">
        <v>480</v>
      </c>
      <c r="C21" s="12">
        <v>1901310121</v>
      </c>
      <c r="D21" s="12" t="s">
        <v>427</v>
      </c>
      <c r="E21" s="65" t="s">
        <v>516</v>
      </c>
      <c r="F21" s="65" t="s">
        <v>811</v>
      </c>
      <c r="G21" s="65" t="s">
        <v>599</v>
      </c>
      <c r="H21" s="29">
        <v>82386</v>
      </c>
      <c r="I21" s="65" t="s">
        <v>91</v>
      </c>
      <c r="J21" s="65" t="s">
        <v>1133</v>
      </c>
      <c r="K21" s="12" t="s">
        <v>423</v>
      </c>
      <c r="L21" s="65" t="s">
        <v>1230</v>
      </c>
      <c r="M21" s="65" t="s">
        <v>442</v>
      </c>
      <c r="N21" s="65" t="s">
        <v>450</v>
      </c>
      <c r="O21" s="12" t="s">
        <v>985</v>
      </c>
      <c r="P21" s="12" t="s">
        <v>445</v>
      </c>
      <c r="Q21" s="65" t="s">
        <v>453</v>
      </c>
      <c r="R21" s="65" t="s">
        <v>92</v>
      </c>
      <c r="S21" s="65" t="s">
        <v>92</v>
      </c>
      <c r="T21" s="65" t="s">
        <v>721</v>
      </c>
      <c r="U21" s="65" t="s">
        <v>1446</v>
      </c>
      <c r="V21" s="65" t="s">
        <v>905</v>
      </c>
      <c r="W21" s="20" t="str">
        <f>HYPERLINK(tbl_Datenquelle[[#This Row],[Internet-Seite]],"Link")</f>
        <v>Link</v>
      </c>
      <c r="X21" s="12" t="s">
        <v>1525</v>
      </c>
      <c r="Y21" s="19" t="s">
        <v>465</v>
      </c>
      <c r="Z21" s="19" t="s">
        <v>465</v>
      </c>
      <c r="AA21" s="19" t="s">
        <v>464</v>
      </c>
      <c r="AB21" s="12" t="s">
        <v>464</v>
      </c>
      <c r="AC21" s="12" t="s">
        <v>464</v>
      </c>
      <c r="AD21" s="66" t="s">
        <v>10</v>
      </c>
      <c r="AE21" s="12" t="s">
        <v>464</v>
      </c>
      <c r="AF21" s="12" t="s">
        <v>464</v>
      </c>
      <c r="AG21" s="12" t="s">
        <v>465</v>
      </c>
      <c r="AH21" s="12" t="s">
        <v>464</v>
      </c>
      <c r="AI21" s="12" t="s">
        <v>464</v>
      </c>
      <c r="AJ21" s="12" t="s">
        <v>464</v>
      </c>
      <c r="AK21" s="12" t="s">
        <v>464</v>
      </c>
      <c r="AL21" s="12" t="s">
        <v>464</v>
      </c>
      <c r="AM21" s="12" t="s">
        <v>465</v>
      </c>
      <c r="AN21" s="40" t="s">
        <v>1233</v>
      </c>
      <c r="AO21" s="12" t="s">
        <v>465</v>
      </c>
      <c r="AP21" s="11"/>
    </row>
    <row r="22" spans="1:42" ht="25.15" customHeight="1" x14ac:dyDescent="0.2">
      <c r="A22" s="18">
        <v>21</v>
      </c>
      <c r="B22" s="65" t="s">
        <v>399</v>
      </c>
      <c r="C22" s="12" t="s">
        <v>94</v>
      </c>
      <c r="D22" s="12" t="s">
        <v>427</v>
      </c>
      <c r="E22" s="65" t="s">
        <v>432</v>
      </c>
      <c r="F22" s="65" t="s">
        <v>473</v>
      </c>
      <c r="G22" s="65" t="s">
        <v>95</v>
      </c>
      <c r="H22" s="29">
        <v>82386</v>
      </c>
      <c r="I22" s="65" t="s">
        <v>91</v>
      </c>
      <c r="J22" s="65" t="s">
        <v>1134</v>
      </c>
      <c r="K22" s="12" t="s">
        <v>423</v>
      </c>
      <c r="L22" s="65" t="s">
        <v>15</v>
      </c>
      <c r="M22" s="65" t="s">
        <v>441</v>
      </c>
      <c r="N22" s="65" t="s">
        <v>449</v>
      </c>
      <c r="O22" s="12" t="s">
        <v>422</v>
      </c>
      <c r="P22" s="12" t="s">
        <v>444</v>
      </c>
      <c r="Q22" s="65" t="s">
        <v>453</v>
      </c>
      <c r="R22" s="65" t="s">
        <v>86</v>
      </c>
      <c r="S22" s="65" t="s">
        <v>86</v>
      </c>
      <c r="T22" s="65" t="s">
        <v>1106</v>
      </c>
      <c r="U22" s="65" t="s">
        <v>96</v>
      </c>
      <c r="V22" s="65" t="s">
        <v>415</v>
      </c>
      <c r="W22" s="20" t="s">
        <v>421</v>
      </c>
      <c r="X22" s="12" t="s">
        <v>1522</v>
      </c>
      <c r="Y22" s="19" t="s">
        <v>464</v>
      </c>
      <c r="Z22" s="19" t="s">
        <v>465</v>
      </c>
      <c r="AA22" s="19" t="s">
        <v>464</v>
      </c>
      <c r="AB22" s="12" t="s">
        <v>464</v>
      </c>
      <c r="AC22" s="12" t="s">
        <v>464</v>
      </c>
      <c r="AD22" s="65" t="s">
        <v>10</v>
      </c>
      <c r="AE22" s="12" t="s">
        <v>464</v>
      </c>
      <c r="AF22" s="12" t="s">
        <v>464</v>
      </c>
      <c r="AG22" s="12" t="s">
        <v>465</v>
      </c>
      <c r="AH22" s="12" t="s">
        <v>464</v>
      </c>
      <c r="AI22" s="12" t="s">
        <v>464</v>
      </c>
      <c r="AJ22" s="12" t="s">
        <v>464</v>
      </c>
      <c r="AK22" s="12" t="s">
        <v>464</v>
      </c>
      <c r="AL22" s="12" t="s">
        <v>464</v>
      </c>
      <c r="AM22" s="12" t="s">
        <v>464</v>
      </c>
      <c r="AN22" s="20" t="s">
        <v>1233</v>
      </c>
      <c r="AO22" s="12" t="s">
        <v>465</v>
      </c>
      <c r="AP22" s="11"/>
    </row>
    <row r="23" spans="1:42" ht="25.15" customHeight="1" x14ac:dyDescent="0.2">
      <c r="A23" s="18">
        <v>22</v>
      </c>
      <c r="B23" s="65" t="s">
        <v>1078</v>
      </c>
      <c r="C23" s="12">
        <v>1901320015</v>
      </c>
      <c r="D23" s="12" t="s">
        <v>427</v>
      </c>
      <c r="E23" s="65" t="s">
        <v>517</v>
      </c>
      <c r="F23" s="65" t="s">
        <v>812</v>
      </c>
      <c r="G23" s="65" t="s">
        <v>98</v>
      </c>
      <c r="H23" s="29">
        <v>82393</v>
      </c>
      <c r="I23" s="65" t="s">
        <v>99</v>
      </c>
      <c r="J23" s="65" t="s">
        <v>1135</v>
      </c>
      <c r="K23" s="12" t="s">
        <v>1298</v>
      </c>
      <c r="L23" s="65" t="s">
        <v>1402</v>
      </c>
      <c r="M23" s="65" t="s">
        <v>989</v>
      </c>
      <c r="N23" s="65" t="s">
        <v>451</v>
      </c>
      <c r="O23" s="27" t="s">
        <v>985</v>
      </c>
      <c r="P23" s="12" t="s">
        <v>444</v>
      </c>
      <c r="Q23" s="65" t="s">
        <v>454</v>
      </c>
      <c r="R23" s="65" t="s">
        <v>1098</v>
      </c>
      <c r="S23" s="65" t="s">
        <v>1006</v>
      </c>
      <c r="T23" s="65" t="s">
        <v>101</v>
      </c>
      <c r="U23" s="65" t="s">
        <v>1447</v>
      </c>
      <c r="V23" s="65" t="s">
        <v>906</v>
      </c>
      <c r="W23" s="20" t="str">
        <f>HYPERLINK(tbl_Datenquelle[[#This Row],[Internet-Seite]],"Link")</f>
        <v>Link</v>
      </c>
      <c r="X23" s="12" t="s">
        <v>1526</v>
      </c>
      <c r="Y23" s="19" t="s">
        <v>465</v>
      </c>
      <c r="Z23" s="19" t="s">
        <v>465</v>
      </c>
      <c r="AA23" s="19" t="s">
        <v>465</v>
      </c>
      <c r="AB23" s="12" t="s">
        <v>464</v>
      </c>
      <c r="AC23" s="12" t="s">
        <v>464</v>
      </c>
      <c r="AD23" s="65" t="s">
        <v>11</v>
      </c>
      <c r="AE23" s="12" t="s">
        <v>465</v>
      </c>
      <c r="AF23" s="12" t="s">
        <v>464</v>
      </c>
      <c r="AG23" s="12" t="s">
        <v>464</v>
      </c>
      <c r="AH23" s="12" t="s">
        <v>464</v>
      </c>
      <c r="AI23" s="12" t="s">
        <v>464</v>
      </c>
      <c r="AJ23" s="12" t="s">
        <v>465</v>
      </c>
      <c r="AK23" s="12" t="s">
        <v>464</v>
      </c>
      <c r="AL23" s="12" t="s">
        <v>464</v>
      </c>
      <c r="AM23" s="12" t="s">
        <v>464</v>
      </c>
      <c r="AN23" s="20" t="s">
        <v>1233</v>
      </c>
      <c r="AO23" s="12" t="s">
        <v>465</v>
      </c>
      <c r="AP23" s="11"/>
    </row>
    <row r="24" spans="1:42" ht="25.15" customHeight="1" x14ac:dyDescent="0.2">
      <c r="A24" s="18">
        <v>23</v>
      </c>
      <c r="B24" s="65" t="s">
        <v>102</v>
      </c>
      <c r="C24" s="12" t="s">
        <v>103</v>
      </c>
      <c r="D24" s="12" t="s">
        <v>427</v>
      </c>
      <c r="E24" s="65" t="s">
        <v>518</v>
      </c>
      <c r="F24" s="65" t="s">
        <v>813</v>
      </c>
      <c r="G24" s="65" t="s">
        <v>1079</v>
      </c>
      <c r="H24" s="29">
        <v>86980</v>
      </c>
      <c r="I24" s="65" t="s">
        <v>104</v>
      </c>
      <c r="J24" s="65" t="s">
        <v>1136</v>
      </c>
      <c r="K24" s="12" t="s">
        <v>1296</v>
      </c>
      <c r="L24" s="65" t="s">
        <v>1230</v>
      </c>
      <c r="M24" s="65" t="s">
        <v>442</v>
      </c>
      <c r="N24" s="65" t="s">
        <v>450</v>
      </c>
      <c r="O24" s="12" t="s">
        <v>423</v>
      </c>
      <c r="P24" s="12" t="s">
        <v>445</v>
      </c>
      <c r="Q24" s="65" t="s">
        <v>454</v>
      </c>
      <c r="R24" s="65" t="s">
        <v>105</v>
      </c>
      <c r="S24" s="65" t="s">
        <v>105</v>
      </c>
      <c r="T24" s="65" t="s">
        <v>722</v>
      </c>
      <c r="U24" s="65" t="s">
        <v>1448</v>
      </c>
      <c r="V24" s="65" t="s">
        <v>907</v>
      </c>
      <c r="W24" s="20" t="str">
        <f>HYPERLINK(tbl_Datenquelle[[#This Row],[Internet-Seite]],"Link")</f>
        <v>Link</v>
      </c>
      <c r="X24" s="28" t="s">
        <v>1524</v>
      </c>
      <c r="Y24" s="19" t="s">
        <v>465</v>
      </c>
      <c r="Z24" s="19" t="s">
        <v>465</v>
      </c>
      <c r="AA24" s="19" t="s">
        <v>464</v>
      </c>
      <c r="AB24" s="12" t="s">
        <v>464</v>
      </c>
      <c r="AC24" s="12" t="s">
        <v>464</v>
      </c>
      <c r="AD24" s="65" t="s">
        <v>1360</v>
      </c>
      <c r="AE24" s="12" t="s">
        <v>464</v>
      </c>
      <c r="AF24" s="12" t="s">
        <v>464</v>
      </c>
      <c r="AG24" s="12" t="s">
        <v>465</v>
      </c>
      <c r="AH24" s="12" t="s">
        <v>465</v>
      </c>
      <c r="AI24" s="12" t="s">
        <v>464</v>
      </c>
      <c r="AJ24" s="12" t="s">
        <v>464</v>
      </c>
      <c r="AK24" s="12" t="s">
        <v>464</v>
      </c>
      <c r="AL24" s="12" t="s">
        <v>465</v>
      </c>
      <c r="AM24" s="12" t="s">
        <v>464</v>
      </c>
      <c r="AN24" s="20" t="s">
        <v>1233</v>
      </c>
      <c r="AO24" s="28" t="s">
        <v>464</v>
      </c>
      <c r="AP24" s="11"/>
    </row>
    <row r="25" spans="1:42" ht="25.15" customHeight="1" x14ac:dyDescent="0.2">
      <c r="A25" s="18">
        <v>24</v>
      </c>
      <c r="B25" s="65" t="s">
        <v>1080</v>
      </c>
      <c r="C25" s="12">
        <v>1901350120</v>
      </c>
      <c r="D25" s="12" t="s">
        <v>427</v>
      </c>
      <c r="E25" s="65" t="s">
        <v>519</v>
      </c>
      <c r="F25" s="65" t="s">
        <v>814</v>
      </c>
      <c r="G25" s="65" t="s">
        <v>108</v>
      </c>
      <c r="H25" s="29">
        <v>82386</v>
      </c>
      <c r="I25" s="65" t="s">
        <v>109</v>
      </c>
      <c r="J25" s="65" t="s">
        <v>1137</v>
      </c>
      <c r="K25" s="12" t="s">
        <v>423</v>
      </c>
      <c r="L25" s="65" t="s">
        <v>1230</v>
      </c>
      <c r="M25" s="65" t="s">
        <v>989</v>
      </c>
      <c r="N25" s="65" t="s">
        <v>450</v>
      </c>
      <c r="O25" s="12" t="s">
        <v>423</v>
      </c>
      <c r="P25" s="12" t="s">
        <v>444</v>
      </c>
      <c r="Q25" s="65" t="s">
        <v>453</v>
      </c>
      <c r="R25" s="65" t="s">
        <v>110</v>
      </c>
      <c r="S25" s="65" t="s">
        <v>110</v>
      </c>
      <c r="T25" s="65" t="s">
        <v>723</v>
      </c>
      <c r="U25" s="65" t="s">
        <v>1449</v>
      </c>
      <c r="V25" s="65" t="s">
        <v>908</v>
      </c>
      <c r="W25" s="20" t="str">
        <f>HYPERLINK(tbl_Datenquelle[[#This Row],[Internet-Seite]],"Link")</f>
        <v>Link</v>
      </c>
      <c r="X25" s="28" t="s">
        <v>1524</v>
      </c>
      <c r="Y25" s="19" t="s">
        <v>465</v>
      </c>
      <c r="Z25" s="19" t="s">
        <v>465</v>
      </c>
      <c r="AA25" s="19" t="s">
        <v>464</v>
      </c>
      <c r="AB25" s="12" t="s">
        <v>464</v>
      </c>
      <c r="AC25" s="12" t="s">
        <v>464</v>
      </c>
      <c r="AD25" s="65" t="s">
        <v>10</v>
      </c>
      <c r="AE25" s="12" t="s">
        <v>464</v>
      </c>
      <c r="AF25" s="12" t="s">
        <v>464</v>
      </c>
      <c r="AG25" s="12" t="s">
        <v>465</v>
      </c>
      <c r="AH25" s="12" t="s">
        <v>464</v>
      </c>
      <c r="AI25" s="12" t="s">
        <v>464</v>
      </c>
      <c r="AJ25" s="12" t="s">
        <v>465</v>
      </c>
      <c r="AK25" s="12" t="s">
        <v>464</v>
      </c>
      <c r="AL25" s="12" t="s">
        <v>464</v>
      </c>
      <c r="AM25" s="12" t="s">
        <v>464</v>
      </c>
      <c r="AN25" s="20" t="s">
        <v>1233</v>
      </c>
      <c r="AO25" s="12" t="s">
        <v>465</v>
      </c>
      <c r="AP25" s="11"/>
    </row>
    <row r="26" spans="1:42" ht="25.15" customHeight="1" x14ac:dyDescent="0.2">
      <c r="A26" s="18">
        <v>25</v>
      </c>
      <c r="B26" s="65" t="s">
        <v>1081</v>
      </c>
      <c r="C26" s="12" t="s">
        <v>112</v>
      </c>
      <c r="D26" s="12" t="s">
        <v>427</v>
      </c>
      <c r="E26" s="65" t="s">
        <v>431</v>
      </c>
      <c r="F26" s="65" t="s">
        <v>472</v>
      </c>
      <c r="G26" s="65" t="s">
        <v>87</v>
      </c>
      <c r="H26" s="29">
        <v>82386</v>
      </c>
      <c r="I26" s="65" t="s">
        <v>109</v>
      </c>
      <c r="J26" s="65" t="s">
        <v>1211</v>
      </c>
      <c r="K26" s="12" t="s">
        <v>423</v>
      </c>
      <c r="L26" s="65" t="s">
        <v>15</v>
      </c>
      <c r="M26" s="65" t="s">
        <v>441</v>
      </c>
      <c r="N26" s="65" t="s">
        <v>449</v>
      </c>
      <c r="O26" s="12" t="s">
        <v>422</v>
      </c>
      <c r="P26" s="12" t="s">
        <v>445</v>
      </c>
      <c r="Q26" s="65" t="s">
        <v>453</v>
      </c>
      <c r="R26" s="65" t="s">
        <v>86</v>
      </c>
      <c r="S26" s="65" t="s">
        <v>86</v>
      </c>
      <c r="T26" s="65" t="s">
        <v>1109</v>
      </c>
      <c r="U26" s="65" t="s">
        <v>406</v>
      </c>
      <c r="V26" s="65" t="s">
        <v>414</v>
      </c>
      <c r="W26" s="20" t="s">
        <v>421</v>
      </c>
      <c r="X26" s="12" t="s">
        <v>1522</v>
      </c>
      <c r="Y26" s="19" t="s">
        <v>464</v>
      </c>
      <c r="Z26" s="19" t="s">
        <v>465</v>
      </c>
      <c r="AA26" s="19" t="s">
        <v>464</v>
      </c>
      <c r="AB26" s="12" t="s">
        <v>464</v>
      </c>
      <c r="AC26" s="12" t="s">
        <v>464</v>
      </c>
      <c r="AD26" s="65" t="s">
        <v>10</v>
      </c>
      <c r="AE26" s="12" t="s">
        <v>464</v>
      </c>
      <c r="AF26" s="12" t="s">
        <v>464</v>
      </c>
      <c r="AG26" s="12" t="s">
        <v>465</v>
      </c>
      <c r="AH26" s="12" t="s">
        <v>464</v>
      </c>
      <c r="AI26" s="12" t="s">
        <v>464</v>
      </c>
      <c r="AJ26" s="12" t="s">
        <v>464</v>
      </c>
      <c r="AK26" s="12" t="s">
        <v>464</v>
      </c>
      <c r="AL26" s="12" t="s">
        <v>464</v>
      </c>
      <c r="AM26" s="12" t="s">
        <v>464</v>
      </c>
      <c r="AN26" s="20" t="s">
        <v>1233</v>
      </c>
      <c r="AO26" s="12" t="s">
        <v>465</v>
      </c>
      <c r="AP26" s="11"/>
    </row>
    <row r="27" spans="1:42" ht="25.15" customHeight="1" x14ac:dyDescent="0.2">
      <c r="A27" s="18">
        <v>26</v>
      </c>
      <c r="B27" s="65" t="s">
        <v>113</v>
      </c>
      <c r="C27" s="12" t="s">
        <v>114</v>
      </c>
      <c r="D27" s="12" t="s">
        <v>427</v>
      </c>
      <c r="E27" s="65" t="s">
        <v>520</v>
      </c>
      <c r="F27" s="65" t="s">
        <v>815</v>
      </c>
      <c r="G27" s="65" t="s">
        <v>115</v>
      </c>
      <c r="H27" s="19">
        <v>82395</v>
      </c>
      <c r="I27" s="65" t="s">
        <v>116</v>
      </c>
      <c r="J27" s="65" t="s">
        <v>1138</v>
      </c>
      <c r="K27" s="12" t="s">
        <v>1298</v>
      </c>
      <c r="L27" s="65" t="s">
        <v>1230</v>
      </c>
      <c r="M27" s="65" t="s">
        <v>442</v>
      </c>
      <c r="N27" s="65" t="s">
        <v>450</v>
      </c>
      <c r="O27" s="12" t="s">
        <v>423</v>
      </c>
      <c r="P27" s="12" t="s">
        <v>445</v>
      </c>
      <c r="Q27" s="65" t="s">
        <v>453</v>
      </c>
      <c r="R27" s="65" t="s">
        <v>117</v>
      </c>
      <c r="S27" s="65" t="s">
        <v>117</v>
      </c>
      <c r="T27" s="65" t="s">
        <v>724</v>
      </c>
      <c r="U27" s="65" t="s">
        <v>1450</v>
      </c>
      <c r="V27" s="65" t="s">
        <v>909</v>
      </c>
      <c r="W27" s="20" t="str">
        <f>HYPERLINK(tbl_Datenquelle[[#This Row],[Internet-Seite]],"Link")</f>
        <v>Link</v>
      </c>
      <c r="X27" s="28" t="s">
        <v>1524</v>
      </c>
      <c r="Y27" s="19" t="s">
        <v>465</v>
      </c>
      <c r="Z27" s="19" t="s">
        <v>465</v>
      </c>
      <c r="AA27" s="19" t="s">
        <v>464</v>
      </c>
      <c r="AB27" s="12" t="s">
        <v>464</v>
      </c>
      <c r="AC27" s="12" t="s">
        <v>464</v>
      </c>
      <c r="AD27" s="65" t="s">
        <v>10</v>
      </c>
      <c r="AE27" s="12" t="s">
        <v>464</v>
      </c>
      <c r="AF27" s="12" t="s">
        <v>464</v>
      </c>
      <c r="AG27" s="12" t="s">
        <v>464</v>
      </c>
      <c r="AH27" s="12" t="s">
        <v>464</v>
      </c>
      <c r="AI27" s="12" t="s">
        <v>464</v>
      </c>
      <c r="AJ27" s="12" t="s">
        <v>464</v>
      </c>
      <c r="AK27" s="12" t="s">
        <v>464</v>
      </c>
      <c r="AL27" s="12" t="s">
        <v>464</v>
      </c>
      <c r="AM27" s="12" t="s">
        <v>464</v>
      </c>
      <c r="AN27" s="20" t="s">
        <v>1233</v>
      </c>
      <c r="AO27" s="28" t="s">
        <v>464</v>
      </c>
      <c r="AP27" s="11"/>
    </row>
    <row r="28" spans="1:42" ht="25.15" customHeight="1" x14ac:dyDescent="0.2">
      <c r="A28" s="18">
        <v>27</v>
      </c>
      <c r="B28" s="65" t="s">
        <v>1419</v>
      </c>
      <c r="C28" s="12">
        <v>1901380020</v>
      </c>
      <c r="D28" s="12" t="s">
        <v>427</v>
      </c>
      <c r="E28" s="65" t="s">
        <v>522</v>
      </c>
      <c r="F28" s="65" t="s">
        <v>817</v>
      </c>
      <c r="G28" s="65" t="s">
        <v>123</v>
      </c>
      <c r="H28" s="19">
        <v>82396</v>
      </c>
      <c r="I28" s="65" t="s">
        <v>120</v>
      </c>
      <c r="J28" s="65" t="s">
        <v>1212</v>
      </c>
      <c r="K28" s="12" t="s">
        <v>423</v>
      </c>
      <c r="L28" s="65" t="s">
        <v>1402</v>
      </c>
      <c r="M28" s="65" t="s">
        <v>989</v>
      </c>
      <c r="N28" s="65" t="s">
        <v>451</v>
      </c>
      <c r="O28" s="12" t="s">
        <v>986</v>
      </c>
      <c r="P28" s="12" t="s">
        <v>444</v>
      </c>
      <c r="Q28" s="65" t="s">
        <v>454</v>
      </c>
      <c r="R28" s="65" t="s">
        <v>1103</v>
      </c>
      <c r="S28" s="65" t="s">
        <v>1006</v>
      </c>
      <c r="T28" s="65" t="s">
        <v>124</v>
      </c>
      <c r="U28" s="65" t="s">
        <v>1451</v>
      </c>
      <c r="V28" s="65" t="s">
        <v>911</v>
      </c>
      <c r="W28" s="20" t="str">
        <f>HYPERLINK(tbl_Datenquelle[[#This Row],[Internet-Seite]],"Link")</f>
        <v>Link</v>
      </c>
      <c r="X28" s="28" t="s">
        <v>1524</v>
      </c>
      <c r="Y28" s="19" t="s">
        <v>464</v>
      </c>
      <c r="Z28" s="19" t="s">
        <v>465</v>
      </c>
      <c r="AA28" s="19" t="s">
        <v>465</v>
      </c>
      <c r="AB28" s="12" t="s">
        <v>464</v>
      </c>
      <c r="AC28" s="12" t="s">
        <v>464</v>
      </c>
      <c r="AD28" s="65" t="s">
        <v>11</v>
      </c>
      <c r="AE28" s="12" t="s">
        <v>465</v>
      </c>
      <c r="AF28" s="12" t="s">
        <v>464</v>
      </c>
      <c r="AG28" s="12" t="s">
        <v>464</v>
      </c>
      <c r="AH28" s="12" t="s">
        <v>464</v>
      </c>
      <c r="AI28" s="12" t="s">
        <v>464</v>
      </c>
      <c r="AJ28" s="12" t="s">
        <v>464</v>
      </c>
      <c r="AK28" s="12" t="s">
        <v>464</v>
      </c>
      <c r="AL28" s="12" t="s">
        <v>464</v>
      </c>
      <c r="AM28" s="12" t="s">
        <v>464</v>
      </c>
      <c r="AN28" s="20" t="s">
        <v>1233</v>
      </c>
      <c r="AO28" s="12" t="s">
        <v>465</v>
      </c>
      <c r="AP28" s="11"/>
    </row>
    <row r="29" spans="1:42" ht="25.15" customHeight="1" x14ac:dyDescent="0.2">
      <c r="A29" s="18">
        <v>28</v>
      </c>
      <c r="B29" s="65" t="s">
        <v>1061</v>
      </c>
      <c r="C29" s="12">
        <v>1901380019</v>
      </c>
      <c r="D29" s="12" t="s">
        <v>427</v>
      </c>
      <c r="E29" s="65" t="s">
        <v>521</v>
      </c>
      <c r="F29" s="65" t="s">
        <v>816</v>
      </c>
      <c r="G29" s="65" t="s">
        <v>1060</v>
      </c>
      <c r="H29" s="19">
        <v>82396</v>
      </c>
      <c r="I29" s="65" t="s">
        <v>120</v>
      </c>
      <c r="J29" s="65" t="s">
        <v>1140</v>
      </c>
      <c r="K29" s="12" t="s">
        <v>423</v>
      </c>
      <c r="L29" s="65" t="s">
        <v>1402</v>
      </c>
      <c r="M29" s="65" t="s">
        <v>442</v>
      </c>
      <c r="N29" s="65" t="s">
        <v>451</v>
      </c>
      <c r="O29" s="12" t="s">
        <v>985</v>
      </c>
      <c r="P29" s="12" t="s">
        <v>444</v>
      </c>
      <c r="Q29" s="65" t="s">
        <v>454</v>
      </c>
      <c r="R29" s="65" t="s">
        <v>1103</v>
      </c>
      <c r="S29" s="65" t="s">
        <v>1006</v>
      </c>
      <c r="T29" s="65" t="s">
        <v>121</v>
      </c>
      <c r="U29" s="65" t="s">
        <v>1452</v>
      </c>
      <c r="V29" s="65" t="s">
        <v>910</v>
      </c>
      <c r="W29" s="20" t="str">
        <f>HYPERLINK(tbl_Datenquelle[[#This Row],[Internet-Seite]],"Link")</f>
        <v>Link</v>
      </c>
      <c r="X29" s="12" t="s">
        <v>1525</v>
      </c>
      <c r="Y29" s="19" t="s">
        <v>465</v>
      </c>
      <c r="Z29" s="19" t="s">
        <v>465</v>
      </c>
      <c r="AA29" s="19" t="s">
        <v>465</v>
      </c>
      <c r="AB29" s="12" t="s">
        <v>464</v>
      </c>
      <c r="AC29" s="12" t="s">
        <v>464</v>
      </c>
      <c r="AD29" s="65" t="s">
        <v>11</v>
      </c>
      <c r="AE29" s="12" t="s">
        <v>465</v>
      </c>
      <c r="AF29" s="12" t="s">
        <v>464</v>
      </c>
      <c r="AG29" s="12" t="s">
        <v>464</v>
      </c>
      <c r="AH29" s="12" t="s">
        <v>464</v>
      </c>
      <c r="AI29" s="12" t="s">
        <v>464</v>
      </c>
      <c r="AJ29" s="12" t="s">
        <v>464</v>
      </c>
      <c r="AK29" s="12" t="s">
        <v>464</v>
      </c>
      <c r="AL29" s="12" t="s">
        <v>464</v>
      </c>
      <c r="AM29" s="12" t="s">
        <v>464</v>
      </c>
      <c r="AN29" s="20" t="s">
        <v>1233</v>
      </c>
      <c r="AO29" s="12" t="s">
        <v>465</v>
      </c>
      <c r="AP29" s="11"/>
    </row>
    <row r="30" spans="1:42" ht="25.15" customHeight="1" x14ac:dyDescent="0.2">
      <c r="A30" s="18">
        <v>29</v>
      </c>
      <c r="B30" s="65" t="s">
        <v>1082</v>
      </c>
      <c r="C30" s="12" t="s">
        <v>125</v>
      </c>
      <c r="D30" s="12" t="s">
        <v>427</v>
      </c>
      <c r="E30" s="65" t="s">
        <v>432</v>
      </c>
      <c r="F30" s="65" t="s">
        <v>473</v>
      </c>
      <c r="G30" s="65" t="s">
        <v>126</v>
      </c>
      <c r="H30" s="19">
        <v>82396</v>
      </c>
      <c r="I30" s="65" t="s">
        <v>120</v>
      </c>
      <c r="J30" s="65" t="s">
        <v>1139</v>
      </c>
      <c r="K30" s="12" t="s">
        <v>423</v>
      </c>
      <c r="L30" s="65" t="s">
        <v>15</v>
      </c>
      <c r="M30" s="65" t="s">
        <v>441</v>
      </c>
      <c r="N30" s="65" t="s">
        <v>449</v>
      </c>
      <c r="O30" s="12" t="s">
        <v>422</v>
      </c>
      <c r="P30" s="12" t="s">
        <v>446</v>
      </c>
      <c r="Q30" s="65" t="s">
        <v>453</v>
      </c>
      <c r="R30" s="65" t="s">
        <v>86</v>
      </c>
      <c r="S30" s="65" t="s">
        <v>86</v>
      </c>
      <c r="T30" s="65" t="s">
        <v>1108</v>
      </c>
      <c r="U30" s="65" t="s">
        <v>89</v>
      </c>
      <c r="V30" s="65" t="s">
        <v>416</v>
      </c>
      <c r="W30" s="20" t="s">
        <v>421</v>
      </c>
      <c r="X30" s="12" t="s">
        <v>1522</v>
      </c>
      <c r="Y30" s="19" t="s">
        <v>464</v>
      </c>
      <c r="Z30" s="19" t="s">
        <v>465</v>
      </c>
      <c r="AA30" s="19" t="s">
        <v>464</v>
      </c>
      <c r="AB30" s="12" t="s">
        <v>464</v>
      </c>
      <c r="AC30" s="12" t="s">
        <v>464</v>
      </c>
      <c r="AD30" s="65" t="s">
        <v>10</v>
      </c>
      <c r="AE30" s="12" t="s">
        <v>464</v>
      </c>
      <c r="AF30" s="12" t="s">
        <v>464</v>
      </c>
      <c r="AG30" s="12" t="s">
        <v>465</v>
      </c>
      <c r="AH30" s="12" t="s">
        <v>464</v>
      </c>
      <c r="AI30" s="12" t="s">
        <v>464</v>
      </c>
      <c r="AJ30" s="12" t="s">
        <v>464</v>
      </c>
      <c r="AK30" s="12" t="s">
        <v>464</v>
      </c>
      <c r="AL30" s="12" t="s">
        <v>464</v>
      </c>
      <c r="AM30" s="12" t="s">
        <v>464</v>
      </c>
      <c r="AN30" s="20" t="s">
        <v>1233</v>
      </c>
      <c r="AO30" s="12" t="s">
        <v>465</v>
      </c>
      <c r="AP30" s="11"/>
    </row>
    <row r="31" spans="1:42" ht="25.15" customHeight="1" x14ac:dyDescent="0.2">
      <c r="A31" s="18">
        <v>30</v>
      </c>
      <c r="B31" s="65" t="s">
        <v>1083</v>
      </c>
      <c r="C31" s="12" t="s">
        <v>139</v>
      </c>
      <c r="D31" s="12" t="s">
        <v>427</v>
      </c>
      <c r="E31" s="65" t="s">
        <v>530</v>
      </c>
      <c r="F31" s="65" t="s">
        <v>825</v>
      </c>
      <c r="G31" s="65" t="s">
        <v>140</v>
      </c>
      <c r="H31" s="19">
        <v>82380</v>
      </c>
      <c r="I31" s="65" t="s">
        <v>129</v>
      </c>
      <c r="J31" s="65" t="s">
        <v>1149</v>
      </c>
      <c r="K31" s="12" t="s">
        <v>423</v>
      </c>
      <c r="L31" s="65" t="s">
        <v>1402</v>
      </c>
      <c r="M31" s="65" t="s">
        <v>989</v>
      </c>
      <c r="N31" s="65" t="s">
        <v>449</v>
      </c>
      <c r="O31" s="12" t="s">
        <v>423</v>
      </c>
      <c r="P31" s="12" t="s">
        <v>444</v>
      </c>
      <c r="Q31" s="65" t="s">
        <v>453</v>
      </c>
      <c r="R31" s="65" t="s">
        <v>999</v>
      </c>
      <c r="S31" s="65" t="s">
        <v>143</v>
      </c>
      <c r="T31" s="65" t="s">
        <v>730</v>
      </c>
      <c r="U31" s="65" t="s">
        <v>1453</v>
      </c>
      <c r="V31" s="65" t="s">
        <v>919</v>
      </c>
      <c r="W31" s="20" t="str">
        <f>HYPERLINK(tbl_Datenquelle[[#This Row],[Internet-Seite]],"Link")</f>
        <v>Link</v>
      </c>
      <c r="X31" s="28" t="s">
        <v>1524</v>
      </c>
      <c r="Y31" s="19" t="s">
        <v>465</v>
      </c>
      <c r="Z31" s="19" t="s">
        <v>465</v>
      </c>
      <c r="AA31" s="19" t="s">
        <v>465</v>
      </c>
      <c r="AB31" s="12" t="s">
        <v>464</v>
      </c>
      <c r="AC31" s="12" t="s">
        <v>465</v>
      </c>
      <c r="AD31" s="65" t="s">
        <v>1360</v>
      </c>
      <c r="AE31" s="12" t="s">
        <v>464</v>
      </c>
      <c r="AF31" s="12" t="s">
        <v>464</v>
      </c>
      <c r="AG31" s="12" t="s">
        <v>464</v>
      </c>
      <c r="AH31" s="12" t="s">
        <v>464</v>
      </c>
      <c r="AI31" s="12" t="s">
        <v>464</v>
      </c>
      <c r="AJ31" s="12" t="s">
        <v>464</v>
      </c>
      <c r="AK31" s="12" t="s">
        <v>464</v>
      </c>
      <c r="AL31" s="12" t="s">
        <v>464</v>
      </c>
      <c r="AM31" s="12" t="s">
        <v>464</v>
      </c>
      <c r="AN31" s="20" t="s">
        <v>1233</v>
      </c>
      <c r="AO31" s="12" t="s">
        <v>465</v>
      </c>
      <c r="AP31" s="11"/>
    </row>
    <row r="32" spans="1:42" ht="25.15" customHeight="1" x14ac:dyDescent="0.2">
      <c r="A32" s="18">
        <v>31</v>
      </c>
      <c r="B32" s="65" t="s">
        <v>135</v>
      </c>
      <c r="C32" s="12">
        <v>1901390023</v>
      </c>
      <c r="D32" s="12" t="s">
        <v>427</v>
      </c>
      <c r="E32" s="65" t="s">
        <v>527</v>
      </c>
      <c r="F32" s="65" t="s">
        <v>822</v>
      </c>
      <c r="G32" s="65" t="s">
        <v>137</v>
      </c>
      <c r="H32" s="19">
        <v>82380</v>
      </c>
      <c r="I32" s="65" t="s">
        <v>129</v>
      </c>
      <c r="J32" s="65" t="s">
        <v>1146</v>
      </c>
      <c r="K32" s="12" t="s">
        <v>423</v>
      </c>
      <c r="L32" s="65" t="s">
        <v>15</v>
      </c>
      <c r="M32" s="65" t="s">
        <v>989</v>
      </c>
      <c r="N32" s="65" t="s">
        <v>451</v>
      </c>
      <c r="O32" s="12" t="s">
        <v>423</v>
      </c>
      <c r="P32" s="12" t="s">
        <v>444</v>
      </c>
      <c r="Q32" s="65" t="s">
        <v>994</v>
      </c>
      <c r="R32" s="65" t="s">
        <v>1096</v>
      </c>
      <c r="S32" s="65" t="s">
        <v>1096</v>
      </c>
      <c r="T32" s="65" t="s">
        <v>727</v>
      </c>
      <c r="U32" s="65" t="s">
        <v>1454</v>
      </c>
      <c r="V32" s="65" t="s">
        <v>916</v>
      </c>
      <c r="W32" s="20" t="str">
        <f>HYPERLINK(tbl_Datenquelle[[#This Row],[Internet-Seite]],"Link")</f>
        <v>Link</v>
      </c>
      <c r="X32" s="28" t="s">
        <v>1524</v>
      </c>
      <c r="Y32" s="19" t="s">
        <v>464</v>
      </c>
      <c r="Z32" s="19" t="s">
        <v>465</v>
      </c>
      <c r="AA32" s="19" t="s">
        <v>464</v>
      </c>
      <c r="AB32" s="12" t="s">
        <v>464</v>
      </c>
      <c r="AC32" s="12" t="s">
        <v>465</v>
      </c>
      <c r="AD32" s="65" t="s">
        <v>1360</v>
      </c>
      <c r="AE32" s="12" t="s">
        <v>464</v>
      </c>
      <c r="AF32" s="12" t="s">
        <v>464</v>
      </c>
      <c r="AG32" s="12" t="s">
        <v>464</v>
      </c>
      <c r="AH32" s="12" t="s">
        <v>464</v>
      </c>
      <c r="AI32" s="12" t="s">
        <v>464</v>
      </c>
      <c r="AJ32" s="12" t="s">
        <v>464</v>
      </c>
      <c r="AK32" s="12" t="s">
        <v>464</v>
      </c>
      <c r="AL32" s="12" t="s">
        <v>464</v>
      </c>
      <c r="AM32" s="12" t="s">
        <v>464</v>
      </c>
      <c r="AN32" s="20" t="s">
        <v>1233</v>
      </c>
      <c r="AO32" s="12" t="s">
        <v>465</v>
      </c>
      <c r="AP32" s="11"/>
    </row>
    <row r="33" spans="1:42" ht="25.15" customHeight="1" x14ac:dyDescent="0.2">
      <c r="A33" s="18">
        <v>32</v>
      </c>
      <c r="B33" s="65" t="s">
        <v>1420</v>
      </c>
      <c r="C33" s="12" t="s">
        <v>144</v>
      </c>
      <c r="D33" s="12" t="s">
        <v>427</v>
      </c>
      <c r="E33" s="65" t="s">
        <v>529</v>
      </c>
      <c r="F33" s="65" t="s">
        <v>824</v>
      </c>
      <c r="G33" s="65" t="s">
        <v>145</v>
      </c>
      <c r="H33" s="19">
        <v>82380</v>
      </c>
      <c r="I33" s="65" t="s">
        <v>129</v>
      </c>
      <c r="J33" s="65" t="s">
        <v>1148</v>
      </c>
      <c r="K33" s="12" t="s">
        <v>423</v>
      </c>
      <c r="L33" s="65" t="s">
        <v>1230</v>
      </c>
      <c r="M33" s="65" t="s">
        <v>989</v>
      </c>
      <c r="N33" s="65" t="s">
        <v>992</v>
      </c>
      <c r="O33" s="12" t="s">
        <v>423</v>
      </c>
      <c r="P33" s="12" t="s">
        <v>444</v>
      </c>
      <c r="Q33" s="65" t="s">
        <v>453</v>
      </c>
      <c r="R33" s="65" t="s">
        <v>998</v>
      </c>
      <c r="S33" s="65" t="s">
        <v>146</v>
      </c>
      <c r="T33" s="65" t="s">
        <v>729</v>
      </c>
      <c r="U33" s="65" t="s">
        <v>1455</v>
      </c>
      <c r="V33" s="65" t="s">
        <v>918</v>
      </c>
      <c r="W33" s="20" t="str">
        <f>HYPERLINK(tbl_Datenquelle[[#This Row],[Internet-Seite]],"Link")</f>
        <v>Link</v>
      </c>
      <c r="X33" s="28" t="s">
        <v>1524</v>
      </c>
      <c r="Y33" s="19" t="s">
        <v>465</v>
      </c>
      <c r="Z33" s="19" t="s">
        <v>465</v>
      </c>
      <c r="AA33" s="19" t="s">
        <v>464</v>
      </c>
      <c r="AB33" s="12" t="s">
        <v>464</v>
      </c>
      <c r="AC33" s="12" t="s">
        <v>465</v>
      </c>
      <c r="AD33" s="65" t="s">
        <v>11</v>
      </c>
      <c r="AE33" s="12" t="s">
        <v>465</v>
      </c>
      <c r="AF33" s="12" t="s">
        <v>465</v>
      </c>
      <c r="AG33" s="12" t="s">
        <v>464</v>
      </c>
      <c r="AH33" s="12" t="s">
        <v>464</v>
      </c>
      <c r="AI33" s="12" t="s">
        <v>464</v>
      </c>
      <c r="AJ33" s="12" t="s">
        <v>464</v>
      </c>
      <c r="AK33" s="12" t="s">
        <v>464</v>
      </c>
      <c r="AL33" s="12" t="s">
        <v>464</v>
      </c>
      <c r="AM33" s="12" t="s">
        <v>464</v>
      </c>
      <c r="AN33" s="20" t="s">
        <v>1233</v>
      </c>
      <c r="AO33" s="12" t="s">
        <v>465</v>
      </c>
      <c r="AP33" s="11"/>
    </row>
    <row r="34" spans="1:42" ht="25.15" customHeight="1" x14ac:dyDescent="0.2">
      <c r="A34" s="18">
        <v>33</v>
      </c>
      <c r="B34" s="65" t="s">
        <v>482</v>
      </c>
      <c r="C34" s="12">
        <v>1901390026</v>
      </c>
      <c r="D34" s="12" t="s">
        <v>427</v>
      </c>
      <c r="E34" s="65" t="s">
        <v>523</v>
      </c>
      <c r="F34" s="65" t="s">
        <v>818</v>
      </c>
      <c r="G34" s="65" t="s">
        <v>149</v>
      </c>
      <c r="H34" s="19">
        <v>82380</v>
      </c>
      <c r="I34" s="65" t="s">
        <v>129</v>
      </c>
      <c r="J34" s="65" t="s">
        <v>1141</v>
      </c>
      <c r="K34" s="12" t="s">
        <v>423</v>
      </c>
      <c r="L34" s="65" t="s">
        <v>1402</v>
      </c>
      <c r="M34" s="65" t="s">
        <v>442</v>
      </c>
      <c r="N34" s="65" t="s">
        <v>992</v>
      </c>
      <c r="O34" s="12" t="s">
        <v>423</v>
      </c>
      <c r="P34" s="12" t="s">
        <v>444</v>
      </c>
      <c r="Q34" s="65" t="s">
        <v>994</v>
      </c>
      <c r="R34" s="65" t="s">
        <v>996</v>
      </c>
      <c r="S34" s="65" t="s">
        <v>1007</v>
      </c>
      <c r="T34" s="65" t="s">
        <v>725</v>
      </c>
      <c r="U34" s="65" t="s">
        <v>1456</v>
      </c>
      <c r="V34" s="65" t="s">
        <v>912</v>
      </c>
      <c r="W34" s="20" t="str">
        <f>HYPERLINK(tbl_Datenquelle[[#This Row],[Internet-Seite]],"Link")</f>
        <v>Link</v>
      </c>
      <c r="X34" s="28" t="s">
        <v>1524</v>
      </c>
      <c r="Y34" s="19" t="s">
        <v>465</v>
      </c>
      <c r="Z34" s="19" t="s">
        <v>465</v>
      </c>
      <c r="AA34" s="19" t="s">
        <v>465</v>
      </c>
      <c r="AB34" s="12" t="s">
        <v>464</v>
      </c>
      <c r="AC34" s="12" t="s">
        <v>464</v>
      </c>
      <c r="AD34" s="65" t="s">
        <v>11</v>
      </c>
      <c r="AE34" s="12" t="s">
        <v>465</v>
      </c>
      <c r="AF34" s="12" t="s">
        <v>464</v>
      </c>
      <c r="AG34" s="12" t="s">
        <v>465</v>
      </c>
      <c r="AH34" s="12" t="s">
        <v>464</v>
      </c>
      <c r="AI34" s="12" t="s">
        <v>464</v>
      </c>
      <c r="AJ34" s="12" t="s">
        <v>464</v>
      </c>
      <c r="AK34" s="12" t="s">
        <v>464</v>
      </c>
      <c r="AL34" s="12" t="s">
        <v>464</v>
      </c>
      <c r="AM34" s="12" t="s">
        <v>464</v>
      </c>
      <c r="AN34" s="12" t="s">
        <v>1240</v>
      </c>
      <c r="AO34" s="12" t="s">
        <v>465</v>
      </c>
      <c r="AP34" s="11"/>
    </row>
    <row r="35" spans="1:42" ht="25.15" customHeight="1" x14ac:dyDescent="0.2">
      <c r="A35" s="18">
        <v>34</v>
      </c>
      <c r="B35" s="65" t="s">
        <v>131</v>
      </c>
      <c r="C35" s="12">
        <v>1901390022</v>
      </c>
      <c r="D35" s="12" t="s">
        <v>427</v>
      </c>
      <c r="E35" s="65" t="s">
        <v>525</v>
      </c>
      <c r="F35" s="65" t="s">
        <v>820</v>
      </c>
      <c r="G35" s="65" t="s">
        <v>133</v>
      </c>
      <c r="H35" s="19">
        <v>82380</v>
      </c>
      <c r="I35" s="65" t="s">
        <v>129</v>
      </c>
      <c r="J35" s="65" t="s">
        <v>1142</v>
      </c>
      <c r="K35" s="12" t="s">
        <v>423</v>
      </c>
      <c r="L35" s="65" t="s">
        <v>1230</v>
      </c>
      <c r="M35" s="65" t="s">
        <v>442</v>
      </c>
      <c r="N35" s="65" t="s">
        <v>451</v>
      </c>
      <c r="O35" s="12" t="s">
        <v>423</v>
      </c>
      <c r="P35" s="12" t="s">
        <v>444</v>
      </c>
      <c r="Q35" s="65" t="s">
        <v>454</v>
      </c>
      <c r="R35" s="65" t="s">
        <v>1102</v>
      </c>
      <c r="S35" s="65" t="s">
        <v>1006</v>
      </c>
      <c r="T35" s="65" t="s">
        <v>134</v>
      </c>
      <c r="U35" s="65" t="s">
        <v>1457</v>
      </c>
      <c r="V35" s="65" t="s">
        <v>914</v>
      </c>
      <c r="W35" s="20" t="str">
        <f>HYPERLINK(tbl_Datenquelle[[#This Row],[Internet-Seite]],"Link")</f>
        <v>Link</v>
      </c>
      <c r="X35" s="28" t="s">
        <v>1524</v>
      </c>
      <c r="Y35" s="19" t="s">
        <v>465</v>
      </c>
      <c r="Z35" s="19" t="s">
        <v>465</v>
      </c>
      <c r="AA35" s="19" t="s">
        <v>464</v>
      </c>
      <c r="AB35" s="12" t="s">
        <v>464</v>
      </c>
      <c r="AC35" s="12" t="s">
        <v>464</v>
      </c>
      <c r="AD35" s="65" t="s">
        <v>1360</v>
      </c>
      <c r="AE35" s="12" t="s">
        <v>464</v>
      </c>
      <c r="AF35" s="12" t="s">
        <v>464</v>
      </c>
      <c r="AG35" s="12" t="s">
        <v>464</v>
      </c>
      <c r="AH35" s="12" t="s">
        <v>464</v>
      </c>
      <c r="AI35" s="12" t="s">
        <v>464</v>
      </c>
      <c r="AJ35" s="12" t="s">
        <v>464</v>
      </c>
      <c r="AK35" s="12" t="s">
        <v>464</v>
      </c>
      <c r="AL35" s="12" t="s">
        <v>464</v>
      </c>
      <c r="AM35" s="12" t="s">
        <v>464</v>
      </c>
      <c r="AN35" s="20" t="s">
        <v>1233</v>
      </c>
      <c r="AO35" s="12" t="s">
        <v>465</v>
      </c>
      <c r="AP35" s="11"/>
    </row>
    <row r="36" spans="1:42" ht="25.15" customHeight="1" x14ac:dyDescent="0.2">
      <c r="A36" s="18">
        <v>35</v>
      </c>
      <c r="B36" s="65" t="s">
        <v>157</v>
      </c>
      <c r="C36" s="12" t="s">
        <v>158</v>
      </c>
      <c r="D36" s="12" t="s">
        <v>427</v>
      </c>
      <c r="E36" s="65" t="s">
        <v>524</v>
      </c>
      <c r="F36" s="65" t="s">
        <v>819</v>
      </c>
      <c r="G36" s="65" t="s">
        <v>159</v>
      </c>
      <c r="H36" s="19">
        <v>82380</v>
      </c>
      <c r="I36" s="65" t="s">
        <v>129</v>
      </c>
      <c r="J36" s="65" t="s">
        <v>1144</v>
      </c>
      <c r="K36" s="12" t="s">
        <v>423</v>
      </c>
      <c r="L36" s="65" t="s">
        <v>1230</v>
      </c>
      <c r="M36" s="65" t="s">
        <v>442</v>
      </c>
      <c r="N36" s="65" t="s">
        <v>992</v>
      </c>
      <c r="O36" s="12" t="s">
        <v>423</v>
      </c>
      <c r="P36" s="12" t="s">
        <v>444</v>
      </c>
      <c r="Q36" s="65" t="s">
        <v>994</v>
      </c>
      <c r="R36" s="65" t="s">
        <v>996</v>
      </c>
      <c r="S36" s="65" t="s">
        <v>1007</v>
      </c>
      <c r="T36" s="65" t="s">
        <v>726</v>
      </c>
      <c r="U36" s="65" t="s">
        <v>1458</v>
      </c>
      <c r="V36" s="65" t="s">
        <v>913</v>
      </c>
      <c r="W36" s="20" t="str">
        <f>HYPERLINK(tbl_Datenquelle[[#This Row],[Internet-Seite]],"Link")</f>
        <v>Link</v>
      </c>
      <c r="X36" s="28" t="s">
        <v>1524</v>
      </c>
      <c r="Y36" s="19" t="s">
        <v>465</v>
      </c>
      <c r="Z36" s="19" t="s">
        <v>465</v>
      </c>
      <c r="AA36" s="19" t="s">
        <v>464</v>
      </c>
      <c r="AB36" s="12" t="s">
        <v>464</v>
      </c>
      <c r="AC36" s="12" t="s">
        <v>464</v>
      </c>
      <c r="AD36" s="65" t="s">
        <v>1360</v>
      </c>
      <c r="AE36" s="12" t="s">
        <v>464</v>
      </c>
      <c r="AF36" s="12" t="s">
        <v>464</v>
      </c>
      <c r="AG36" s="12" t="s">
        <v>464</v>
      </c>
      <c r="AH36" s="12" t="s">
        <v>464</v>
      </c>
      <c r="AI36" s="12" t="s">
        <v>464</v>
      </c>
      <c r="AJ36" s="12" t="s">
        <v>464</v>
      </c>
      <c r="AK36" s="12" t="s">
        <v>464</v>
      </c>
      <c r="AL36" s="12" t="s">
        <v>464</v>
      </c>
      <c r="AM36" s="12" t="s">
        <v>464</v>
      </c>
      <c r="AN36" s="12" t="s">
        <v>1240</v>
      </c>
      <c r="AO36" s="12" t="s">
        <v>465</v>
      </c>
      <c r="AP36" s="11"/>
    </row>
    <row r="37" spans="1:42" ht="25.15" customHeight="1" x14ac:dyDescent="0.2">
      <c r="A37" s="18">
        <v>36</v>
      </c>
      <c r="B37" s="65" t="s">
        <v>1421</v>
      </c>
      <c r="C37" s="12">
        <v>1901390021</v>
      </c>
      <c r="D37" s="12" t="s">
        <v>427</v>
      </c>
      <c r="E37" s="65" t="s">
        <v>526</v>
      </c>
      <c r="F37" s="65" t="s">
        <v>821</v>
      </c>
      <c r="G37" s="65" t="s">
        <v>128</v>
      </c>
      <c r="H37" s="19">
        <v>82380</v>
      </c>
      <c r="I37" s="65" t="s">
        <v>129</v>
      </c>
      <c r="J37" s="65" t="s">
        <v>1145</v>
      </c>
      <c r="K37" s="12" t="s">
        <v>423</v>
      </c>
      <c r="L37" s="65" t="s">
        <v>1230</v>
      </c>
      <c r="M37" s="65" t="s">
        <v>442</v>
      </c>
      <c r="N37" s="65" t="s">
        <v>451</v>
      </c>
      <c r="O37" s="12" t="s">
        <v>423</v>
      </c>
      <c r="P37" s="12" t="s">
        <v>444</v>
      </c>
      <c r="Q37" s="65" t="s">
        <v>454</v>
      </c>
      <c r="R37" s="65" t="s">
        <v>1101</v>
      </c>
      <c r="S37" s="65" t="s">
        <v>1006</v>
      </c>
      <c r="T37" s="65" t="s">
        <v>130</v>
      </c>
      <c r="U37" s="65" t="s">
        <v>1459</v>
      </c>
      <c r="V37" s="65" t="s">
        <v>915</v>
      </c>
      <c r="W37" s="20" t="str">
        <f>HYPERLINK(tbl_Datenquelle[[#This Row],[Internet-Seite]],"Link")</f>
        <v>Link</v>
      </c>
      <c r="X37" s="28" t="s">
        <v>1524</v>
      </c>
      <c r="Y37" s="19" t="s">
        <v>465</v>
      </c>
      <c r="Z37" s="19" t="s">
        <v>465</v>
      </c>
      <c r="AA37" s="19" t="s">
        <v>464</v>
      </c>
      <c r="AB37" s="12" t="s">
        <v>464</v>
      </c>
      <c r="AC37" s="12" t="s">
        <v>464</v>
      </c>
      <c r="AD37" s="65" t="s">
        <v>11</v>
      </c>
      <c r="AE37" s="12" t="s">
        <v>465</v>
      </c>
      <c r="AF37" s="12" t="s">
        <v>464</v>
      </c>
      <c r="AG37" s="12" t="s">
        <v>464</v>
      </c>
      <c r="AH37" s="12" t="s">
        <v>464</v>
      </c>
      <c r="AI37" s="12" t="s">
        <v>464</v>
      </c>
      <c r="AJ37" s="12" t="s">
        <v>464</v>
      </c>
      <c r="AK37" s="12" t="s">
        <v>464</v>
      </c>
      <c r="AL37" s="12" t="s">
        <v>464</v>
      </c>
      <c r="AM37" s="12" t="s">
        <v>464</v>
      </c>
      <c r="AN37" s="20" t="s">
        <v>1233</v>
      </c>
      <c r="AO37" s="12" t="s">
        <v>465</v>
      </c>
      <c r="AP37" s="11"/>
    </row>
    <row r="38" spans="1:42" ht="25.15" customHeight="1" x14ac:dyDescent="0.2">
      <c r="A38" s="18">
        <v>37</v>
      </c>
      <c r="B38" s="65" t="s">
        <v>153</v>
      </c>
      <c r="C38" s="12" t="s">
        <v>154</v>
      </c>
      <c r="D38" s="12" t="s">
        <v>427</v>
      </c>
      <c r="E38" s="65" t="s">
        <v>528</v>
      </c>
      <c r="F38" s="65" t="s">
        <v>823</v>
      </c>
      <c r="G38" s="65" t="s">
        <v>1062</v>
      </c>
      <c r="H38" s="19">
        <v>82380</v>
      </c>
      <c r="I38" s="65" t="s">
        <v>129</v>
      </c>
      <c r="J38" s="65" t="s">
        <v>1147</v>
      </c>
      <c r="K38" s="12" t="s">
        <v>423</v>
      </c>
      <c r="L38" s="65" t="s">
        <v>152</v>
      </c>
      <c r="M38" s="65" t="s">
        <v>442</v>
      </c>
      <c r="N38" s="65" t="s">
        <v>449</v>
      </c>
      <c r="O38" s="12" t="s">
        <v>422</v>
      </c>
      <c r="P38" s="12" t="s">
        <v>991</v>
      </c>
      <c r="Q38" s="65" t="s">
        <v>453</v>
      </c>
      <c r="R38" s="65" t="s">
        <v>155</v>
      </c>
      <c r="S38" s="65" t="s">
        <v>155</v>
      </c>
      <c r="T38" s="65" t="s">
        <v>728</v>
      </c>
      <c r="U38" s="65" t="s">
        <v>1460</v>
      </c>
      <c r="V38" s="65" t="s">
        <v>917</v>
      </c>
      <c r="W38" s="20" t="str">
        <f>HYPERLINK(tbl_Datenquelle[[#This Row],[Internet-Seite]],"Link")</f>
        <v>Link</v>
      </c>
      <c r="X38" s="12" t="s">
        <v>1522</v>
      </c>
      <c r="Y38" s="19" t="s">
        <v>464</v>
      </c>
      <c r="Z38" s="19" t="s">
        <v>464</v>
      </c>
      <c r="AA38" s="19" t="s">
        <v>465</v>
      </c>
      <c r="AB38" s="12" t="s">
        <v>464</v>
      </c>
      <c r="AC38" s="12" t="s">
        <v>464</v>
      </c>
      <c r="AD38" s="66" t="s">
        <v>10</v>
      </c>
      <c r="AE38" s="12" t="s">
        <v>464</v>
      </c>
      <c r="AF38" s="12" t="s">
        <v>464</v>
      </c>
      <c r="AG38" s="12" t="s">
        <v>464</v>
      </c>
      <c r="AH38" s="12" t="s">
        <v>464</v>
      </c>
      <c r="AI38" s="12" t="s">
        <v>464</v>
      </c>
      <c r="AJ38" s="12" t="s">
        <v>465</v>
      </c>
      <c r="AK38" s="12" t="s">
        <v>464</v>
      </c>
      <c r="AL38" s="12" t="s">
        <v>464</v>
      </c>
      <c r="AM38" s="12" t="s">
        <v>464</v>
      </c>
      <c r="AN38" s="45" t="s">
        <v>1233</v>
      </c>
      <c r="AO38" s="12" t="s">
        <v>465</v>
      </c>
      <c r="AP38" s="11"/>
    </row>
    <row r="39" spans="1:42" ht="25.15" customHeight="1" x14ac:dyDescent="0.2">
      <c r="A39" s="18">
        <v>38</v>
      </c>
      <c r="B39" s="65" t="s">
        <v>1084</v>
      </c>
      <c r="C39" s="12">
        <v>1901400027</v>
      </c>
      <c r="D39" s="12" t="s">
        <v>427</v>
      </c>
      <c r="E39" s="65" t="s">
        <v>532</v>
      </c>
      <c r="F39" s="65" t="s">
        <v>827</v>
      </c>
      <c r="G39" s="65" t="s">
        <v>161</v>
      </c>
      <c r="H39" s="19">
        <v>86971</v>
      </c>
      <c r="I39" s="65" t="s">
        <v>22</v>
      </c>
      <c r="J39" s="65" t="s">
        <v>1150</v>
      </c>
      <c r="K39" s="12" t="s">
        <v>1296</v>
      </c>
      <c r="L39" s="65" t="s">
        <v>15</v>
      </c>
      <c r="M39" s="65" t="s">
        <v>989</v>
      </c>
      <c r="N39" s="65" t="s">
        <v>451</v>
      </c>
      <c r="O39" s="12" t="s">
        <v>423</v>
      </c>
      <c r="P39" s="12" t="s">
        <v>444</v>
      </c>
      <c r="Q39" s="65" t="s">
        <v>454</v>
      </c>
      <c r="R39" s="65" t="s">
        <v>997</v>
      </c>
      <c r="S39" s="65" t="s">
        <v>1008</v>
      </c>
      <c r="T39" s="65" t="s">
        <v>732</v>
      </c>
      <c r="U39" s="65" t="s">
        <v>1461</v>
      </c>
      <c r="V39" s="65" t="s">
        <v>921</v>
      </c>
      <c r="W39" s="20" t="str">
        <f>HYPERLINK(tbl_Datenquelle[[#This Row],[Internet-Seite]],"Link")</f>
        <v>Link</v>
      </c>
      <c r="X39" s="28" t="s">
        <v>1524</v>
      </c>
      <c r="Y39" s="19" t="s">
        <v>464</v>
      </c>
      <c r="Z39" s="19" t="s">
        <v>465</v>
      </c>
      <c r="AA39" s="19" t="s">
        <v>464</v>
      </c>
      <c r="AB39" s="12" t="s">
        <v>464</v>
      </c>
      <c r="AC39" s="12" t="s">
        <v>465</v>
      </c>
      <c r="AD39" s="65" t="s">
        <v>10</v>
      </c>
      <c r="AE39" s="12" t="s">
        <v>464</v>
      </c>
      <c r="AF39" s="12" t="s">
        <v>464</v>
      </c>
      <c r="AG39" s="12" t="s">
        <v>464</v>
      </c>
      <c r="AH39" s="12" t="s">
        <v>464</v>
      </c>
      <c r="AI39" s="12" t="s">
        <v>464</v>
      </c>
      <c r="AJ39" s="12" t="s">
        <v>464</v>
      </c>
      <c r="AK39" s="12" t="s">
        <v>464</v>
      </c>
      <c r="AL39" s="12" t="s">
        <v>464</v>
      </c>
      <c r="AM39" s="12" t="s">
        <v>464</v>
      </c>
      <c r="AN39" s="20" t="s">
        <v>1233</v>
      </c>
      <c r="AO39" s="12" t="s">
        <v>465</v>
      </c>
      <c r="AP39" s="11"/>
    </row>
    <row r="40" spans="1:42" ht="25.15" customHeight="1" x14ac:dyDescent="0.2">
      <c r="A40" s="18">
        <v>39</v>
      </c>
      <c r="B40" s="65" t="s">
        <v>1371</v>
      </c>
      <c r="C40" s="12">
        <v>1901400073</v>
      </c>
      <c r="D40" s="12" t="s">
        <v>427</v>
      </c>
      <c r="E40" s="65" t="s">
        <v>538</v>
      </c>
      <c r="F40" s="65" t="s">
        <v>833</v>
      </c>
      <c r="G40" s="65" t="s">
        <v>162</v>
      </c>
      <c r="H40" s="19">
        <v>86971</v>
      </c>
      <c r="I40" s="65" t="s">
        <v>22</v>
      </c>
      <c r="J40" s="65" t="s">
        <v>1157</v>
      </c>
      <c r="K40" s="12" t="s">
        <v>1296</v>
      </c>
      <c r="L40" s="65" t="s">
        <v>152</v>
      </c>
      <c r="M40" s="65" t="s">
        <v>442</v>
      </c>
      <c r="N40" s="65" t="s">
        <v>992</v>
      </c>
      <c r="O40" s="12" t="s">
        <v>986</v>
      </c>
      <c r="P40" s="12" t="s">
        <v>991</v>
      </c>
      <c r="Q40" s="65" t="s">
        <v>453</v>
      </c>
      <c r="R40" s="65" t="s">
        <v>996</v>
      </c>
      <c r="S40" s="65" t="s">
        <v>1007</v>
      </c>
      <c r="T40" s="65" t="s">
        <v>738</v>
      </c>
      <c r="U40" s="65" t="s">
        <v>1372</v>
      </c>
      <c r="V40" s="65" t="s">
        <v>1373</v>
      </c>
      <c r="W40" s="20" t="str">
        <f>HYPERLINK(tbl_Datenquelle[[#This Row],[Internet-Seite]],"Link")</f>
        <v>Link</v>
      </c>
      <c r="X40" s="12" t="s">
        <v>1522</v>
      </c>
      <c r="Y40" s="19" t="s">
        <v>464</v>
      </c>
      <c r="Z40" s="19" t="s">
        <v>464</v>
      </c>
      <c r="AA40" s="19" t="s">
        <v>465</v>
      </c>
      <c r="AB40" s="12" t="s">
        <v>464</v>
      </c>
      <c r="AC40" s="12" t="s">
        <v>464</v>
      </c>
      <c r="AD40" s="65" t="s">
        <v>11</v>
      </c>
      <c r="AE40" s="12" t="s">
        <v>465</v>
      </c>
      <c r="AF40" s="12" t="s">
        <v>464</v>
      </c>
      <c r="AG40" s="12" t="s">
        <v>464</v>
      </c>
      <c r="AH40" s="12" t="s">
        <v>464</v>
      </c>
      <c r="AI40" s="12" t="s">
        <v>464</v>
      </c>
      <c r="AJ40" s="12" t="s">
        <v>464</v>
      </c>
      <c r="AK40" s="12" t="s">
        <v>464</v>
      </c>
      <c r="AL40" s="12" t="s">
        <v>464</v>
      </c>
      <c r="AM40" s="12" t="s">
        <v>464</v>
      </c>
      <c r="AN40" s="12" t="s">
        <v>1240</v>
      </c>
      <c r="AO40" s="12" t="s">
        <v>465</v>
      </c>
      <c r="AP40" s="11"/>
    </row>
    <row r="41" spans="1:42" ht="25.15" customHeight="1" x14ac:dyDescent="0.2">
      <c r="A41" s="18">
        <v>40</v>
      </c>
      <c r="B41" s="65" t="s">
        <v>1422</v>
      </c>
      <c r="C41" s="12" t="s">
        <v>183</v>
      </c>
      <c r="D41" s="12" t="s">
        <v>427</v>
      </c>
      <c r="E41" s="65" t="s">
        <v>537</v>
      </c>
      <c r="F41" s="65" t="s">
        <v>832</v>
      </c>
      <c r="G41" s="65" t="s">
        <v>1067</v>
      </c>
      <c r="H41" s="19">
        <v>86971</v>
      </c>
      <c r="I41" s="65" t="s">
        <v>22</v>
      </c>
      <c r="J41" s="65" t="s">
        <v>1156</v>
      </c>
      <c r="K41" s="12" t="s">
        <v>1296</v>
      </c>
      <c r="L41" s="65" t="s">
        <v>988</v>
      </c>
      <c r="M41" s="65" t="s">
        <v>989</v>
      </c>
      <c r="N41" s="65" t="s">
        <v>992</v>
      </c>
      <c r="O41" s="12" t="s">
        <v>423</v>
      </c>
      <c r="P41" s="12" t="s">
        <v>991</v>
      </c>
      <c r="Q41" s="65" t="s">
        <v>994</v>
      </c>
      <c r="R41" s="65" t="s">
        <v>996</v>
      </c>
      <c r="S41" s="65" t="s">
        <v>1007</v>
      </c>
      <c r="T41" s="65" t="s">
        <v>737</v>
      </c>
      <c r="U41" s="65" t="s">
        <v>1462</v>
      </c>
      <c r="V41" s="65" t="s">
        <v>926</v>
      </c>
      <c r="W41" s="20" t="str">
        <f>HYPERLINK(tbl_Datenquelle[[#This Row],[Internet-Seite]],"Link")</f>
        <v>Link</v>
      </c>
      <c r="X41" s="28" t="s">
        <v>1524</v>
      </c>
      <c r="Y41" s="19" t="s">
        <v>464</v>
      </c>
      <c r="Z41" s="19" t="s">
        <v>465</v>
      </c>
      <c r="AA41" s="19" t="s">
        <v>465</v>
      </c>
      <c r="AB41" s="12" t="s">
        <v>464</v>
      </c>
      <c r="AC41" s="12" t="s">
        <v>464</v>
      </c>
      <c r="AD41" s="65" t="s">
        <v>11</v>
      </c>
      <c r="AE41" s="12" t="s">
        <v>465</v>
      </c>
      <c r="AF41" s="12" t="s">
        <v>464</v>
      </c>
      <c r="AG41" s="12" t="s">
        <v>464</v>
      </c>
      <c r="AH41" s="12" t="s">
        <v>464</v>
      </c>
      <c r="AI41" s="12" t="s">
        <v>464</v>
      </c>
      <c r="AJ41" s="12" t="s">
        <v>464</v>
      </c>
      <c r="AK41" s="12" t="s">
        <v>464</v>
      </c>
      <c r="AL41" s="12" t="s">
        <v>464</v>
      </c>
      <c r="AM41" s="12" t="s">
        <v>464</v>
      </c>
      <c r="AN41" s="12" t="s">
        <v>1240</v>
      </c>
      <c r="AO41" s="12" t="s">
        <v>465</v>
      </c>
      <c r="AP41" s="11"/>
    </row>
    <row r="42" spans="1:42" ht="25.15" customHeight="1" x14ac:dyDescent="0.2">
      <c r="A42" s="18">
        <v>41</v>
      </c>
      <c r="B42" s="65" t="s">
        <v>163</v>
      </c>
      <c r="C42" s="12" t="s">
        <v>164</v>
      </c>
      <c r="D42" s="12" t="s">
        <v>427</v>
      </c>
      <c r="E42" s="65" t="s">
        <v>533</v>
      </c>
      <c r="F42" s="65" t="s">
        <v>828</v>
      </c>
      <c r="G42" s="65" t="s">
        <v>165</v>
      </c>
      <c r="H42" s="19">
        <v>86971</v>
      </c>
      <c r="I42" s="65" t="s">
        <v>22</v>
      </c>
      <c r="J42" s="65" t="s">
        <v>1151</v>
      </c>
      <c r="K42" s="12" t="s">
        <v>1296</v>
      </c>
      <c r="L42" s="65" t="s">
        <v>15</v>
      </c>
      <c r="M42" s="65" t="s">
        <v>441</v>
      </c>
      <c r="N42" s="65" t="s">
        <v>992</v>
      </c>
      <c r="O42" s="12" t="s">
        <v>986</v>
      </c>
      <c r="P42" s="12" t="s">
        <v>445</v>
      </c>
      <c r="Q42" s="65" t="s">
        <v>994</v>
      </c>
      <c r="R42" s="65" t="s">
        <v>996</v>
      </c>
      <c r="S42" s="65" t="s">
        <v>1007</v>
      </c>
      <c r="T42" s="65" t="s">
        <v>733</v>
      </c>
      <c r="U42" s="65" t="s">
        <v>1463</v>
      </c>
      <c r="V42" s="65" t="s">
        <v>922</v>
      </c>
      <c r="W42" s="20" t="str">
        <f>HYPERLINK(tbl_Datenquelle[[#This Row],[Internet-Seite]],"Link")</f>
        <v>Link</v>
      </c>
      <c r="X42" s="42" t="s">
        <v>1523</v>
      </c>
      <c r="Y42" s="19" t="s">
        <v>464</v>
      </c>
      <c r="Z42" s="19" t="s">
        <v>465</v>
      </c>
      <c r="AA42" s="19" t="s">
        <v>464</v>
      </c>
      <c r="AB42" s="12" t="s">
        <v>464</v>
      </c>
      <c r="AC42" s="12" t="s">
        <v>464</v>
      </c>
      <c r="AD42" s="65" t="s">
        <v>11</v>
      </c>
      <c r="AE42" s="12" t="s">
        <v>465</v>
      </c>
      <c r="AF42" s="12" t="s">
        <v>464</v>
      </c>
      <c r="AG42" s="12" t="s">
        <v>464</v>
      </c>
      <c r="AH42" s="12" t="s">
        <v>464</v>
      </c>
      <c r="AI42" s="12" t="s">
        <v>464</v>
      </c>
      <c r="AJ42" s="12" t="s">
        <v>464</v>
      </c>
      <c r="AK42" s="12" t="s">
        <v>464</v>
      </c>
      <c r="AL42" s="12" t="s">
        <v>464</v>
      </c>
      <c r="AM42" s="12" t="s">
        <v>464</v>
      </c>
      <c r="AN42" s="12" t="s">
        <v>1240</v>
      </c>
      <c r="AO42" s="12" t="s">
        <v>465</v>
      </c>
      <c r="AP42" s="11"/>
    </row>
    <row r="43" spans="1:42" ht="25.15" customHeight="1" x14ac:dyDescent="0.2">
      <c r="A43" s="18">
        <v>42</v>
      </c>
      <c r="B43" s="65" t="s">
        <v>485</v>
      </c>
      <c r="C43" s="12" t="s">
        <v>172</v>
      </c>
      <c r="D43" s="12" t="s">
        <v>427</v>
      </c>
      <c r="E43" s="65" t="s">
        <v>531</v>
      </c>
      <c r="F43" s="65" t="s">
        <v>826</v>
      </c>
      <c r="G43" s="65" t="s">
        <v>173</v>
      </c>
      <c r="H43" s="19">
        <v>86971</v>
      </c>
      <c r="I43" s="65" t="s">
        <v>22</v>
      </c>
      <c r="J43" s="65" t="s">
        <v>1213</v>
      </c>
      <c r="K43" s="12" t="s">
        <v>1296</v>
      </c>
      <c r="L43" s="65" t="s">
        <v>15</v>
      </c>
      <c r="M43" s="65" t="s">
        <v>989</v>
      </c>
      <c r="N43" s="65" t="s">
        <v>450</v>
      </c>
      <c r="O43" s="12" t="s">
        <v>422</v>
      </c>
      <c r="P43" s="12" t="s">
        <v>447</v>
      </c>
      <c r="Q43" s="65" t="s">
        <v>453</v>
      </c>
      <c r="R43" s="65" t="s">
        <v>168</v>
      </c>
      <c r="S43" s="65" t="s">
        <v>168</v>
      </c>
      <c r="T43" s="65" t="s">
        <v>731</v>
      </c>
      <c r="U43" s="65" t="s">
        <v>1464</v>
      </c>
      <c r="V43" s="65" t="s">
        <v>920</v>
      </c>
      <c r="W43" s="20" t="str">
        <f>HYPERLINK(tbl_Datenquelle[[#This Row],[Internet-Seite]],"Link")</f>
        <v>Link</v>
      </c>
      <c r="X43" s="12" t="s">
        <v>1522</v>
      </c>
      <c r="Y43" s="19" t="s">
        <v>464</v>
      </c>
      <c r="Z43" s="19" t="s">
        <v>465</v>
      </c>
      <c r="AA43" s="19" t="s">
        <v>464</v>
      </c>
      <c r="AB43" s="12" t="s">
        <v>464</v>
      </c>
      <c r="AC43" s="12" t="s">
        <v>464</v>
      </c>
      <c r="AD43" s="65" t="s">
        <v>1360</v>
      </c>
      <c r="AE43" s="12" t="s">
        <v>464</v>
      </c>
      <c r="AF43" s="12" t="s">
        <v>464</v>
      </c>
      <c r="AG43" s="12" t="s">
        <v>464</v>
      </c>
      <c r="AH43" s="12" t="s">
        <v>464</v>
      </c>
      <c r="AI43" s="12" t="s">
        <v>464</v>
      </c>
      <c r="AJ43" s="12" t="s">
        <v>464</v>
      </c>
      <c r="AK43" s="12" t="s">
        <v>464</v>
      </c>
      <c r="AL43" s="12" t="s">
        <v>464</v>
      </c>
      <c r="AM43" s="12" t="s">
        <v>464</v>
      </c>
      <c r="AN43" s="20" t="s">
        <v>1233</v>
      </c>
      <c r="AO43" s="28" t="s">
        <v>464</v>
      </c>
      <c r="AP43" s="11"/>
    </row>
    <row r="44" spans="1:42" ht="25.15" customHeight="1" x14ac:dyDescent="0.2">
      <c r="A44" s="18">
        <v>43</v>
      </c>
      <c r="B44" s="65" t="s">
        <v>1302</v>
      </c>
      <c r="C44" s="12">
        <v>1901400029</v>
      </c>
      <c r="D44" s="12" t="s">
        <v>427</v>
      </c>
      <c r="E44" s="65" t="s">
        <v>538</v>
      </c>
      <c r="F44" s="65" t="s">
        <v>833</v>
      </c>
      <c r="G44" s="65" t="s">
        <v>162</v>
      </c>
      <c r="H44" s="19">
        <v>86971</v>
      </c>
      <c r="I44" s="65" t="s">
        <v>22</v>
      </c>
      <c r="J44" s="65" t="s">
        <v>1157</v>
      </c>
      <c r="K44" s="12" t="s">
        <v>1296</v>
      </c>
      <c r="L44" s="65" t="s">
        <v>1230</v>
      </c>
      <c r="M44" s="65" t="s">
        <v>442</v>
      </c>
      <c r="N44" s="65" t="s">
        <v>992</v>
      </c>
      <c r="O44" s="12" t="s">
        <v>423</v>
      </c>
      <c r="P44" s="12" t="s">
        <v>991</v>
      </c>
      <c r="Q44" s="65" t="s">
        <v>453</v>
      </c>
      <c r="R44" s="65" t="s">
        <v>996</v>
      </c>
      <c r="S44" s="65" t="s">
        <v>1007</v>
      </c>
      <c r="T44" s="65" t="s">
        <v>738</v>
      </c>
      <c r="U44" s="65" t="s">
        <v>1465</v>
      </c>
      <c r="V44" s="65" t="s">
        <v>927</v>
      </c>
      <c r="W44" s="20" t="str">
        <f>HYPERLINK(tbl_Datenquelle[[#This Row],[Internet-Seite]],"Link")</f>
        <v>Link</v>
      </c>
      <c r="X44" s="42" t="s">
        <v>1523</v>
      </c>
      <c r="Y44" s="19" t="s">
        <v>465</v>
      </c>
      <c r="Z44" s="19" t="s">
        <v>465</v>
      </c>
      <c r="AA44" s="19" t="s">
        <v>464</v>
      </c>
      <c r="AB44" s="12" t="s">
        <v>464</v>
      </c>
      <c r="AC44" s="12" t="s">
        <v>465</v>
      </c>
      <c r="AD44" s="65" t="s">
        <v>11</v>
      </c>
      <c r="AE44" s="12" t="s">
        <v>465</v>
      </c>
      <c r="AF44" s="12" t="s">
        <v>464</v>
      </c>
      <c r="AG44" s="12" t="s">
        <v>464</v>
      </c>
      <c r="AH44" s="12" t="s">
        <v>464</v>
      </c>
      <c r="AI44" s="12" t="s">
        <v>464</v>
      </c>
      <c r="AJ44" s="12" t="s">
        <v>464</v>
      </c>
      <c r="AK44" s="12" t="s">
        <v>464</v>
      </c>
      <c r="AL44" s="12" t="s">
        <v>464</v>
      </c>
      <c r="AM44" s="12" t="s">
        <v>464</v>
      </c>
      <c r="AN44" s="12" t="s">
        <v>1240</v>
      </c>
      <c r="AO44" s="12" t="s">
        <v>465</v>
      </c>
      <c r="AP44" s="11"/>
    </row>
    <row r="45" spans="1:42" ht="25.15" customHeight="1" x14ac:dyDescent="0.2">
      <c r="A45" s="18">
        <v>44</v>
      </c>
      <c r="B45" s="65" t="s">
        <v>178</v>
      </c>
      <c r="C45" s="12">
        <v>1901400100</v>
      </c>
      <c r="D45" s="12" t="s">
        <v>427</v>
      </c>
      <c r="E45" s="65" t="s">
        <v>535</v>
      </c>
      <c r="F45" s="65" t="s">
        <v>830</v>
      </c>
      <c r="G45" s="65" t="s">
        <v>601</v>
      </c>
      <c r="H45" s="19">
        <v>86971</v>
      </c>
      <c r="I45" s="65" t="s">
        <v>22</v>
      </c>
      <c r="J45" s="65" t="s">
        <v>1154</v>
      </c>
      <c r="K45" s="12" t="s">
        <v>1296</v>
      </c>
      <c r="L45" s="65" t="s">
        <v>15</v>
      </c>
      <c r="M45" s="65" t="s">
        <v>441</v>
      </c>
      <c r="N45" s="65" t="s">
        <v>450</v>
      </c>
      <c r="O45" s="12" t="s">
        <v>987</v>
      </c>
      <c r="P45" s="12" t="s">
        <v>991</v>
      </c>
      <c r="Q45" s="65" t="s">
        <v>453</v>
      </c>
      <c r="R45" s="65" t="s">
        <v>168</v>
      </c>
      <c r="S45" s="65" t="s">
        <v>168</v>
      </c>
      <c r="T45" s="65" t="s">
        <v>735</v>
      </c>
      <c r="U45" s="65" t="s">
        <v>1466</v>
      </c>
      <c r="V45" s="65" t="s">
        <v>924</v>
      </c>
      <c r="W45" s="20" t="str">
        <f>HYPERLINK(tbl_Datenquelle[[#This Row],[Internet-Seite]],"Link")</f>
        <v>Link</v>
      </c>
      <c r="X45" s="12" t="s">
        <v>1526</v>
      </c>
      <c r="Y45" s="19" t="s">
        <v>464</v>
      </c>
      <c r="Z45" s="19" t="s">
        <v>465</v>
      </c>
      <c r="AA45" s="19" t="s">
        <v>464</v>
      </c>
      <c r="AB45" s="12" t="s">
        <v>464</v>
      </c>
      <c r="AC45" s="12" t="s">
        <v>464</v>
      </c>
      <c r="AD45" s="66" t="s">
        <v>1360</v>
      </c>
      <c r="AE45" s="12" t="s">
        <v>464</v>
      </c>
      <c r="AF45" s="12" t="s">
        <v>464</v>
      </c>
      <c r="AG45" s="12" t="s">
        <v>464</v>
      </c>
      <c r="AH45" s="12" t="s">
        <v>464</v>
      </c>
      <c r="AI45" s="12" t="s">
        <v>465</v>
      </c>
      <c r="AJ45" s="12" t="s">
        <v>464</v>
      </c>
      <c r="AK45" s="12" t="s">
        <v>464</v>
      </c>
      <c r="AL45" s="12" t="s">
        <v>464</v>
      </c>
      <c r="AM45" s="12" t="s">
        <v>464</v>
      </c>
      <c r="AN45" s="20" t="s">
        <v>1233</v>
      </c>
      <c r="AO45" s="12" t="s">
        <v>465</v>
      </c>
      <c r="AP45" s="11"/>
    </row>
    <row r="46" spans="1:42" ht="25.15" customHeight="1" x14ac:dyDescent="0.2">
      <c r="A46" s="18">
        <v>45</v>
      </c>
      <c r="B46" s="65" t="s">
        <v>180</v>
      </c>
      <c r="C46" s="12" t="s">
        <v>181</v>
      </c>
      <c r="D46" s="12" t="s">
        <v>427</v>
      </c>
      <c r="E46" s="65" t="s">
        <v>539</v>
      </c>
      <c r="F46" s="65" t="s">
        <v>834</v>
      </c>
      <c r="G46" s="65" t="s">
        <v>182</v>
      </c>
      <c r="H46" s="19">
        <v>86971</v>
      </c>
      <c r="I46" s="65" t="s">
        <v>22</v>
      </c>
      <c r="J46" s="65" t="s">
        <v>1158</v>
      </c>
      <c r="K46" s="12" t="s">
        <v>1296</v>
      </c>
      <c r="L46" s="65" t="s">
        <v>15</v>
      </c>
      <c r="M46" s="65" t="s">
        <v>442</v>
      </c>
      <c r="N46" s="65" t="s">
        <v>992</v>
      </c>
      <c r="O46" s="12" t="s">
        <v>422</v>
      </c>
      <c r="P46" s="12" t="s">
        <v>446</v>
      </c>
      <c r="Q46" s="65" t="s">
        <v>994</v>
      </c>
      <c r="R46" s="65" t="s">
        <v>996</v>
      </c>
      <c r="S46" s="65" t="s">
        <v>1007</v>
      </c>
      <c r="T46" s="65" t="s">
        <v>739</v>
      </c>
      <c r="U46" s="65" t="s">
        <v>1467</v>
      </c>
      <c r="V46" s="65" t="s">
        <v>928</v>
      </c>
      <c r="W46" s="20" t="str">
        <f>HYPERLINK(tbl_Datenquelle[[#This Row],[Internet-Seite]],"Link")</f>
        <v>Link</v>
      </c>
      <c r="X46" s="12" t="s">
        <v>1522</v>
      </c>
      <c r="Y46" s="19" t="s">
        <v>464</v>
      </c>
      <c r="Z46" s="19" t="s">
        <v>465</v>
      </c>
      <c r="AA46" s="19" t="s">
        <v>464</v>
      </c>
      <c r="AB46" s="12" t="s">
        <v>464</v>
      </c>
      <c r="AC46" s="12" t="s">
        <v>464</v>
      </c>
      <c r="AD46" s="65" t="s">
        <v>11</v>
      </c>
      <c r="AE46" s="12" t="s">
        <v>465</v>
      </c>
      <c r="AF46" s="12" t="s">
        <v>464</v>
      </c>
      <c r="AG46" s="12" t="s">
        <v>465</v>
      </c>
      <c r="AH46" s="12" t="s">
        <v>464</v>
      </c>
      <c r="AI46" s="12" t="s">
        <v>464</v>
      </c>
      <c r="AJ46" s="12" t="s">
        <v>464</v>
      </c>
      <c r="AK46" s="12" t="s">
        <v>464</v>
      </c>
      <c r="AL46" s="12" t="s">
        <v>464</v>
      </c>
      <c r="AM46" s="12" t="s">
        <v>464</v>
      </c>
      <c r="AN46" s="12" t="s">
        <v>1240</v>
      </c>
      <c r="AO46" s="12" t="s">
        <v>465</v>
      </c>
      <c r="AP46" s="11"/>
    </row>
    <row r="47" spans="1:42" ht="25.15" customHeight="1" x14ac:dyDescent="0.2">
      <c r="A47" s="18">
        <v>46</v>
      </c>
      <c r="B47" s="65" t="s">
        <v>1423</v>
      </c>
      <c r="C47" s="12" t="s">
        <v>170</v>
      </c>
      <c r="D47" s="12" t="s">
        <v>427</v>
      </c>
      <c r="E47" s="65" t="s">
        <v>536</v>
      </c>
      <c r="F47" s="65" t="s">
        <v>831</v>
      </c>
      <c r="G47" s="65" t="s">
        <v>171</v>
      </c>
      <c r="H47" s="19">
        <v>86971</v>
      </c>
      <c r="I47" s="65" t="s">
        <v>22</v>
      </c>
      <c r="J47" s="65" t="s">
        <v>1155</v>
      </c>
      <c r="K47" s="12" t="s">
        <v>1296</v>
      </c>
      <c r="L47" s="65" t="s">
        <v>1229</v>
      </c>
      <c r="M47" s="65" t="s">
        <v>442</v>
      </c>
      <c r="N47" s="65" t="s">
        <v>450</v>
      </c>
      <c r="O47" s="12" t="s">
        <v>423</v>
      </c>
      <c r="P47" s="12" t="s">
        <v>444</v>
      </c>
      <c r="Q47" s="65" t="s">
        <v>453</v>
      </c>
      <c r="R47" s="65" t="s">
        <v>168</v>
      </c>
      <c r="S47" s="65" t="s">
        <v>168</v>
      </c>
      <c r="T47" s="65" t="s">
        <v>736</v>
      </c>
      <c r="U47" s="65" t="s">
        <v>1468</v>
      </c>
      <c r="V47" s="65" t="s">
        <v>925</v>
      </c>
      <c r="W47" s="20" t="str">
        <f>HYPERLINK(tbl_Datenquelle[[#This Row],[Internet-Seite]],"Link")</f>
        <v>Link</v>
      </c>
      <c r="X47" s="28" t="s">
        <v>1524</v>
      </c>
      <c r="Y47" s="19" t="s">
        <v>465</v>
      </c>
      <c r="Z47" s="19" t="s">
        <v>464</v>
      </c>
      <c r="AA47" s="19" t="s">
        <v>464</v>
      </c>
      <c r="AB47" s="12" t="s">
        <v>464</v>
      </c>
      <c r="AC47" s="12" t="s">
        <v>465</v>
      </c>
      <c r="AD47" s="65" t="s">
        <v>1360</v>
      </c>
      <c r="AE47" s="12" t="s">
        <v>464</v>
      </c>
      <c r="AF47" s="12" t="s">
        <v>464</v>
      </c>
      <c r="AG47" s="12" t="s">
        <v>464</v>
      </c>
      <c r="AH47" s="12" t="s">
        <v>464</v>
      </c>
      <c r="AI47" s="12" t="s">
        <v>464</v>
      </c>
      <c r="AJ47" s="12" t="s">
        <v>464</v>
      </c>
      <c r="AK47" s="12" t="s">
        <v>464</v>
      </c>
      <c r="AL47" s="12" t="s">
        <v>464</v>
      </c>
      <c r="AM47" s="12" t="s">
        <v>464</v>
      </c>
      <c r="AN47" s="20" t="s">
        <v>1233</v>
      </c>
      <c r="AO47" s="28" t="s">
        <v>464</v>
      </c>
      <c r="AP47" s="11"/>
    </row>
    <row r="48" spans="1:42" ht="25.15" customHeight="1" x14ac:dyDescent="0.2">
      <c r="A48" s="18">
        <v>47</v>
      </c>
      <c r="B48" s="65" t="s">
        <v>1350</v>
      </c>
      <c r="C48" s="12">
        <v>1901400098</v>
      </c>
      <c r="D48" s="12" t="s">
        <v>427</v>
      </c>
      <c r="E48" s="65" t="s">
        <v>534</v>
      </c>
      <c r="F48" s="65" t="s">
        <v>829</v>
      </c>
      <c r="G48" s="65" t="s">
        <v>1426</v>
      </c>
      <c r="H48" s="19">
        <v>86971</v>
      </c>
      <c r="I48" s="65" t="s">
        <v>22</v>
      </c>
      <c r="J48" s="65" t="s">
        <v>1425</v>
      </c>
      <c r="K48" s="12" t="s">
        <v>1296</v>
      </c>
      <c r="L48" s="65" t="s">
        <v>15</v>
      </c>
      <c r="M48" s="65" t="s">
        <v>441</v>
      </c>
      <c r="N48" s="65" t="s">
        <v>449</v>
      </c>
      <c r="O48" s="12" t="s">
        <v>422</v>
      </c>
      <c r="P48" s="12" t="s">
        <v>447</v>
      </c>
      <c r="Q48" s="65" t="s">
        <v>454</v>
      </c>
      <c r="R48" s="65" t="s">
        <v>176</v>
      </c>
      <c r="S48" s="65" t="s">
        <v>174</v>
      </c>
      <c r="T48" s="65" t="s">
        <v>734</v>
      </c>
      <c r="U48" s="65" t="s">
        <v>1469</v>
      </c>
      <c r="V48" s="65" t="s">
        <v>923</v>
      </c>
      <c r="W48" s="20" t="str">
        <f>HYPERLINK(tbl_Datenquelle[[#This Row],[Internet-Seite]],"Link")</f>
        <v>Link</v>
      </c>
      <c r="X48" s="12" t="s">
        <v>1522</v>
      </c>
      <c r="Y48" s="19" t="s">
        <v>464</v>
      </c>
      <c r="Z48" s="19" t="s">
        <v>465</v>
      </c>
      <c r="AA48" s="19" t="s">
        <v>464</v>
      </c>
      <c r="AB48" s="12" t="s">
        <v>464</v>
      </c>
      <c r="AC48" s="12" t="s">
        <v>464</v>
      </c>
      <c r="AD48" s="65" t="s">
        <v>1360</v>
      </c>
      <c r="AE48" s="12" t="s">
        <v>464</v>
      </c>
      <c r="AF48" s="12" t="s">
        <v>464</v>
      </c>
      <c r="AG48" s="12" t="s">
        <v>465</v>
      </c>
      <c r="AH48" s="12" t="s">
        <v>464</v>
      </c>
      <c r="AI48" s="12" t="s">
        <v>464</v>
      </c>
      <c r="AJ48" s="12" t="s">
        <v>464</v>
      </c>
      <c r="AK48" s="12" t="s">
        <v>464</v>
      </c>
      <c r="AL48" s="12" t="s">
        <v>464</v>
      </c>
      <c r="AM48" s="12" t="s">
        <v>464</v>
      </c>
      <c r="AN48" s="20" t="s">
        <v>1233</v>
      </c>
      <c r="AO48" s="12" t="s">
        <v>465</v>
      </c>
      <c r="AP48" s="11"/>
    </row>
    <row r="49" spans="1:42" ht="25.15" customHeight="1" x14ac:dyDescent="0.2">
      <c r="A49" s="18">
        <v>48</v>
      </c>
      <c r="B49" s="65" t="s">
        <v>199</v>
      </c>
      <c r="C49" s="12">
        <v>1901410040</v>
      </c>
      <c r="D49" s="12" t="s">
        <v>427</v>
      </c>
      <c r="E49" s="65" t="s">
        <v>550</v>
      </c>
      <c r="F49" s="65" t="s">
        <v>845</v>
      </c>
      <c r="G49" s="65" t="s">
        <v>201</v>
      </c>
      <c r="H49" s="19">
        <v>82377</v>
      </c>
      <c r="I49" s="65" t="s">
        <v>186</v>
      </c>
      <c r="J49" s="65" t="s">
        <v>1169</v>
      </c>
      <c r="K49" s="12" t="s">
        <v>1298</v>
      </c>
      <c r="L49" s="65" t="s">
        <v>15</v>
      </c>
      <c r="M49" s="65" t="s">
        <v>989</v>
      </c>
      <c r="N49" s="65" t="s">
        <v>449</v>
      </c>
      <c r="O49" s="12" t="s">
        <v>422</v>
      </c>
      <c r="P49" s="12" t="s">
        <v>447</v>
      </c>
      <c r="Q49" s="65" t="s">
        <v>453</v>
      </c>
      <c r="R49" s="65" t="s">
        <v>202</v>
      </c>
      <c r="S49" s="65" t="s">
        <v>202</v>
      </c>
      <c r="T49" s="65" t="s">
        <v>751</v>
      </c>
      <c r="U49" s="65" t="s">
        <v>1470</v>
      </c>
      <c r="V49" s="65" t="s">
        <v>939</v>
      </c>
      <c r="W49" s="20" t="str">
        <f>HYPERLINK(tbl_Datenquelle[[#This Row],[Internet-Seite]],"Link")</f>
        <v>Link</v>
      </c>
      <c r="X49" s="12" t="s">
        <v>1522</v>
      </c>
      <c r="Y49" s="19" t="s">
        <v>464</v>
      </c>
      <c r="Z49" s="19" t="s">
        <v>465</v>
      </c>
      <c r="AA49" s="19" t="s">
        <v>464</v>
      </c>
      <c r="AB49" s="12" t="s">
        <v>464</v>
      </c>
      <c r="AC49" s="12" t="s">
        <v>464</v>
      </c>
      <c r="AD49" s="65" t="s">
        <v>10</v>
      </c>
      <c r="AE49" s="12" t="s">
        <v>464</v>
      </c>
      <c r="AF49" s="12" t="s">
        <v>464</v>
      </c>
      <c r="AG49" s="12" t="s">
        <v>465</v>
      </c>
      <c r="AH49" s="12" t="s">
        <v>464</v>
      </c>
      <c r="AI49" s="12" t="s">
        <v>464</v>
      </c>
      <c r="AJ49" s="12" t="s">
        <v>464</v>
      </c>
      <c r="AK49" s="12" t="s">
        <v>464</v>
      </c>
      <c r="AL49" s="12" t="s">
        <v>464</v>
      </c>
      <c r="AM49" s="12" t="s">
        <v>464</v>
      </c>
      <c r="AN49" s="12" t="s">
        <v>1240</v>
      </c>
      <c r="AO49" s="12" t="s">
        <v>465</v>
      </c>
      <c r="AP49" s="11"/>
    </row>
    <row r="50" spans="1:42" ht="25.15" customHeight="1" x14ac:dyDescent="0.2">
      <c r="A50" s="18">
        <v>49</v>
      </c>
      <c r="B50" s="65" t="s">
        <v>1087</v>
      </c>
      <c r="C50" s="12" t="s">
        <v>194</v>
      </c>
      <c r="D50" s="12" t="s">
        <v>428</v>
      </c>
      <c r="E50" s="65" t="s">
        <v>542</v>
      </c>
      <c r="F50" s="65" t="s">
        <v>837</v>
      </c>
      <c r="G50" s="65" t="s">
        <v>1070</v>
      </c>
      <c r="H50" s="19">
        <v>82377</v>
      </c>
      <c r="I50" s="65" t="s">
        <v>186</v>
      </c>
      <c r="J50" s="65" t="s">
        <v>1161</v>
      </c>
      <c r="K50" s="12" t="s">
        <v>1298</v>
      </c>
      <c r="L50" s="65" t="s">
        <v>152</v>
      </c>
      <c r="M50" s="65" t="s">
        <v>441</v>
      </c>
      <c r="N50" s="65" t="s">
        <v>449</v>
      </c>
      <c r="O50" s="12" t="s">
        <v>985</v>
      </c>
      <c r="P50" s="12" t="s">
        <v>991</v>
      </c>
      <c r="Q50" s="65" t="s">
        <v>453</v>
      </c>
      <c r="R50" s="65" t="s">
        <v>999</v>
      </c>
      <c r="S50" s="65" t="s">
        <v>143</v>
      </c>
      <c r="T50" s="65" t="s">
        <v>742</v>
      </c>
      <c r="U50" s="65" t="s">
        <v>1471</v>
      </c>
      <c r="V50" s="65" t="s">
        <v>931</v>
      </c>
      <c r="W50" s="20" t="str">
        <f>HYPERLINK(tbl_Datenquelle[[#This Row],[Internet-Seite]],"Link")</f>
        <v>Link</v>
      </c>
      <c r="X50" s="12" t="s">
        <v>1525</v>
      </c>
      <c r="Y50" s="19" t="s">
        <v>464</v>
      </c>
      <c r="Z50" s="19" t="s">
        <v>464</v>
      </c>
      <c r="AA50" s="19" t="s">
        <v>465</v>
      </c>
      <c r="AB50" s="12" t="s">
        <v>464</v>
      </c>
      <c r="AC50" s="12" t="s">
        <v>465</v>
      </c>
      <c r="AD50" s="66" t="s">
        <v>1360</v>
      </c>
      <c r="AE50" s="12" t="s">
        <v>465</v>
      </c>
      <c r="AF50" s="12" t="s">
        <v>464</v>
      </c>
      <c r="AG50" s="12" t="s">
        <v>464</v>
      </c>
      <c r="AH50" s="12" t="s">
        <v>464</v>
      </c>
      <c r="AI50" s="12" t="s">
        <v>464</v>
      </c>
      <c r="AJ50" s="12" t="s">
        <v>464</v>
      </c>
      <c r="AK50" s="12" t="s">
        <v>464</v>
      </c>
      <c r="AL50" s="12" t="s">
        <v>464</v>
      </c>
      <c r="AM50" s="12" t="s">
        <v>464</v>
      </c>
      <c r="AN50" s="20" t="s">
        <v>1233</v>
      </c>
      <c r="AO50" s="12" t="s">
        <v>465</v>
      </c>
      <c r="AP50" s="11"/>
    </row>
    <row r="51" spans="1:42" ht="25.15" customHeight="1" x14ac:dyDescent="0.2">
      <c r="A51" s="18">
        <v>50</v>
      </c>
      <c r="B51" s="65" t="s">
        <v>1117</v>
      </c>
      <c r="C51" s="12" t="s">
        <v>210</v>
      </c>
      <c r="D51" s="12" t="s">
        <v>427</v>
      </c>
      <c r="E51" s="65" t="s">
        <v>551</v>
      </c>
      <c r="F51" s="65" t="s">
        <v>846</v>
      </c>
      <c r="G51" s="65" t="s">
        <v>211</v>
      </c>
      <c r="H51" s="19">
        <v>82377</v>
      </c>
      <c r="I51" s="65" t="s">
        <v>186</v>
      </c>
      <c r="J51" s="65" t="s">
        <v>1170</v>
      </c>
      <c r="K51" s="12" t="s">
        <v>1298</v>
      </c>
      <c r="L51" s="65" t="s">
        <v>152</v>
      </c>
      <c r="M51" s="65" t="s">
        <v>989</v>
      </c>
      <c r="N51" s="65" t="s">
        <v>449</v>
      </c>
      <c r="O51" s="12" t="s">
        <v>985</v>
      </c>
      <c r="P51" s="12" t="s">
        <v>991</v>
      </c>
      <c r="Q51" s="65" t="s">
        <v>453</v>
      </c>
      <c r="R51" s="65" t="s">
        <v>999</v>
      </c>
      <c r="S51" s="65" t="s">
        <v>143</v>
      </c>
      <c r="T51" s="65" t="s">
        <v>752</v>
      </c>
      <c r="U51" s="65" t="s">
        <v>1472</v>
      </c>
      <c r="V51" s="65" t="s">
        <v>940</v>
      </c>
      <c r="W51" s="20" t="str">
        <f>HYPERLINK(tbl_Datenquelle[[#This Row],[Internet-Seite]],"Link")</f>
        <v>Link</v>
      </c>
      <c r="X51" s="12" t="s">
        <v>1526</v>
      </c>
      <c r="Y51" s="19" t="s">
        <v>464</v>
      </c>
      <c r="Z51" s="19" t="s">
        <v>464</v>
      </c>
      <c r="AA51" s="19" t="s">
        <v>465</v>
      </c>
      <c r="AB51" s="12" t="s">
        <v>464</v>
      </c>
      <c r="AC51" s="12" t="s">
        <v>464</v>
      </c>
      <c r="AD51" s="65" t="s">
        <v>11</v>
      </c>
      <c r="AE51" s="12" t="s">
        <v>465</v>
      </c>
      <c r="AF51" s="12" t="s">
        <v>464</v>
      </c>
      <c r="AG51" s="12" t="s">
        <v>464</v>
      </c>
      <c r="AH51" s="12" t="s">
        <v>464</v>
      </c>
      <c r="AI51" s="12" t="s">
        <v>464</v>
      </c>
      <c r="AJ51" s="12" t="s">
        <v>464</v>
      </c>
      <c r="AK51" s="12" t="s">
        <v>464</v>
      </c>
      <c r="AL51" s="12" t="s">
        <v>464</v>
      </c>
      <c r="AM51" s="12" t="s">
        <v>464</v>
      </c>
      <c r="AN51" s="20" t="s">
        <v>1233</v>
      </c>
      <c r="AO51" s="12" t="s">
        <v>465</v>
      </c>
      <c r="AP51" s="11"/>
    </row>
    <row r="52" spans="1:42" ht="25.15" customHeight="1" x14ac:dyDescent="0.2">
      <c r="A52" s="18">
        <v>51</v>
      </c>
      <c r="B52" s="65" t="s">
        <v>1091</v>
      </c>
      <c r="C52" s="12" t="s">
        <v>192</v>
      </c>
      <c r="D52" s="12" t="s">
        <v>427</v>
      </c>
      <c r="E52" s="65" t="s">
        <v>548</v>
      </c>
      <c r="F52" s="65" t="s">
        <v>843</v>
      </c>
      <c r="G52" s="65" t="s">
        <v>193</v>
      </c>
      <c r="H52" s="19">
        <v>82377</v>
      </c>
      <c r="I52" s="65" t="s">
        <v>186</v>
      </c>
      <c r="J52" s="65" t="s">
        <v>1167</v>
      </c>
      <c r="K52" s="12" t="s">
        <v>1298</v>
      </c>
      <c r="L52" s="65" t="s">
        <v>1230</v>
      </c>
      <c r="M52" s="65" t="s">
        <v>989</v>
      </c>
      <c r="N52" s="65" t="s">
        <v>449</v>
      </c>
      <c r="O52" s="12" t="s">
        <v>985</v>
      </c>
      <c r="P52" s="12" t="s">
        <v>991</v>
      </c>
      <c r="Q52" s="65" t="s">
        <v>453</v>
      </c>
      <c r="R52" s="65" t="s">
        <v>999</v>
      </c>
      <c r="S52" s="65" t="s">
        <v>143</v>
      </c>
      <c r="T52" s="65" t="s">
        <v>749</v>
      </c>
      <c r="U52" s="65" t="s">
        <v>1473</v>
      </c>
      <c r="V52" s="65" t="s">
        <v>937</v>
      </c>
      <c r="W52" s="20" t="str">
        <f>HYPERLINK(tbl_Datenquelle[[#This Row],[Internet-Seite]],"Link")</f>
        <v>Link</v>
      </c>
      <c r="X52" s="12" t="s">
        <v>1525</v>
      </c>
      <c r="Y52" s="19" t="s">
        <v>465</v>
      </c>
      <c r="Z52" s="19" t="s">
        <v>465</v>
      </c>
      <c r="AA52" s="19" t="s">
        <v>464</v>
      </c>
      <c r="AB52" s="12" t="s">
        <v>465</v>
      </c>
      <c r="AC52" s="12" t="s">
        <v>465</v>
      </c>
      <c r="AD52" s="65" t="s">
        <v>11</v>
      </c>
      <c r="AE52" s="12" t="s">
        <v>465</v>
      </c>
      <c r="AF52" s="12" t="s">
        <v>465</v>
      </c>
      <c r="AG52" s="12" t="s">
        <v>464</v>
      </c>
      <c r="AH52" s="12" t="s">
        <v>464</v>
      </c>
      <c r="AI52" s="12" t="s">
        <v>464</v>
      </c>
      <c r="AJ52" s="12" t="s">
        <v>464</v>
      </c>
      <c r="AK52" s="12" t="s">
        <v>464</v>
      </c>
      <c r="AL52" s="12" t="s">
        <v>464</v>
      </c>
      <c r="AM52" s="12" t="s">
        <v>464</v>
      </c>
      <c r="AN52" s="20" t="s">
        <v>1233</v>
      </c>
      <c r="AO52" s="12" t="s">
        <v>465</v>
      </c>
      <c r="AP52" s="11"/>
    </row>
    <row r="53" spans="1:42" ht="25.15" customHeight="1" x14ac:dyDescent="0.2">
      <c r="A53" s="18">
        <v>52</v>
      </c>
      <c r="B53" s="65" t="s">
        <v>1085</v>
      </c>
      <c r="C53" s="12">
        <v>1901410035</v>
      </c>
      <c r="D53" s="12" t="s">
        <v>427</v>
      </c>
      <c r="E53" s="65" t="s">
        <v>540</v>
      </c>
      <c r="F53" s="65" t="s">
        <v>835</v>
      </c>
      <c r="G53" s="65" t="s">
        <v>190</v>
      </c>
      <c r="H53" s="19">
        <v>82377</v>
      </c>
      <c r="I53" s="65" t="s">
        <v>186</v>
      </c>
      <c r="J53" s="65" t="s">
        <v>1159</v>
      </c>
      <c r="K53" s="12" t="s">
        <v>1298</v>
      </c>
      <c r="L53" s="65" t="s">
        <v>1402</v>
      </c>
      <c r="M53" s="65" t="s">
        <v>441</v>
      </c>
      <c r="N53" s="65" t="s">
        <v>451</v>
      </c>
      <c r="O53" s="12" t="s">
        <v>423</v>
      </c>
      <c r="P53" s="12" t="s">
        <v>444</v>
      </c>
      <c r="Q53" s="65" t="s">
        <v>994</v>
      </c>
      <c r="R53" s="65" t="s">
        <v>1097</v>
      </c>
      <c r="S53" s="65" t="s">
        <v>1097</v>
      </c>
      <c r="T53" s="65" t="s">
        <v>740</v>
      </c>
      <c r="U53" s="65" t="s">
        <v>1474</v>
      </c>
      <c r="V53" s="65" t="s">
        <v>929</v>
      </c>
      <c r="W53" s="20" t="str">
        <f>HYPERLINK(tbl_Datenquelle[[#This Row],[Internet-Seite]],"Link")</f>
        <v>Link</v>
      </c>
      <c r="X53" s="28" t="s">
        <v>1524</v>
      </c>
      <c r="Y53" s="19" t="s">
        <v>465</v>
      </c>
      <c r="Z53" s="19" t="s">
        <v>465</v>
      </c>
      <c r="AA53" s="19" t="s">
        <v>465</v>
      </c>
      <c r="AB53" s="12" t="s">
        <v>464</v>
      </c>
      <c r="AC53" s="12" t="s">
        <v>465</v>
      </c>
      <c r="AD53" s="65" t="s">
        <v>11</v>
      </c>
      <c r="AE53" s="12" t="s">
        <v>465</v>
      </c>
      <c r="AF53" s="12" t="s">
        <v>464</v>
      </c>
      <c r="AG53" s="12" t="s">
        <v>464</v>
      </c>
      <c r="AH53" s="12" t="s">
        <v>464</v>
      </c>
      <c r="AI53" s="12" t="s">
        <v>464</v>
      </c>
      <c r="AJ53" s="12" t="s">
        <v>464</v>
      </c>
      <c r="AK53" s="12" t="s">
        <v>464</v>
      </c>
      <c r="AL53" s="12" t="s">
        <v>464</v>
      </c>
      <c r="AM53" s="12" t="s">
        <v>465</v>
      </c>
      <c r="AN53" s="12" t="s">
        <v>1240</v>
      </c>
      <c r="AO53" s="12" t="s">
        <v>465</v>
      </c>
      <c r="AP53" s="11"/>
    </row>
    <row r="54" spans="1:42" ht="25.15" customHeight="1" x14ac:dyDescent="0.2">
      <c r="A54" s="18">
        <v>53</v>
      </c>
      <c r="B54" s="46" t="s">
        <v>1086</v>
      </c>
      <c r="C54" s="12" t="s">
        <v>225</v>
      </c>
      <c r="D54" s="12" t="s">
        <v>427</v>
      </c>
      <c r="E54" s="65" t="s">
        <v>541</v>
      </c>
      <c r="F54" s="65" t="s">
        <v>836</v>
      </c>
      <c r="G54" s="65" t="s">
        <v>226</v>
      </c>
      <c r="H54" s="19">
        <v>82377</v>
      </c>
      <c r="I54" s="65" t="s">
        <v>186</v>
      </c>
      <c r="J54" s="65" t="s">
        <v>1160</v>
      </c>
      <c r="K54" s="12" t="s">
        <v>1298</v>
      </c>
      <c r="L54" s="65" t="s">
        <v>1230</v>
      </c>
      <c r="M54" s="65" t="s">
        <v>989</v>
      </c>
      <c r="N54" s="65" t="s">
        <v>992</v>
      </c>
      <c r="O54" s="12" t="s">
        <v>423</v>
      </c>
      <c r="P54" s="12" t="s">
        <v>444</v>
      </c>
      <c r="Q54" s="65" t="s">
        <v>994</v>
      </c>
      <c r="R54" s="65" t="s">
        <v>996</v>
      </c>
      <c r="S54" s="65" t="s">
        <v>1007</v>
      </c>
      <c r="T54" s="65" t="s">
        <v>741</v>
      </c>
      <c r="U54" s="65" t="s">
        <v>1475</v>
      </c>
      <c r="V54" s="65" t="s">
        <v>930</v>
      </c>
      <c r="W54" s="20" t="str">
        <f>HYPERLINK(tbl_Datenquelle[[#This Row],[Internet-Seite]],"Link")</f>
        <v>Link</v>
      </c>
      <c r="X54" s="28" t="s">
        <v>1524</v>
      </c>
      <c r="Y54" s="19" t="s">
        <v>465</v>
      </c>
      <c r="Z54" s="19" t="s">
        <v>465</v>
      </c>
      <c r="AA54" s="19" t="s">
        <v>464</v>
      </c>
      <c r="AB54" s="12" t="s">
        <v>464</v>
      </c>
      <c r="AC54" s="12" t="s">
        <v>464</v>
      </c>
      <c r="AD54" s="65" t="s">
        <v>11</v>
      </c>
      <c r="AE54" s="12" t="s">
        <v>465</v>
      </c>
      <c r="AF54" s="12" t="s">
        <v>464</v>
      </c>
      <c r="AG54" s="12" t="s">
        <v>465</v>
      </c>
      <c r="AH54" s="12" t="s">
        <v>464</v>
      </c>
      <c r="AI54" s="12" t="s">
        <v>464</v>
      </c>
      <c r="AJ54" s="12" t="s">
        <v>464</v>
      </c>
      <c r="AK54" s="12" t="s">
        <v>464</v>
      </c>
      <c r="AL54" s="12" t="s">
        <v>464</v>
      </c>
      <c r="AM54" s="12" t="s">
        <v>464</v>
      </c>
      <c r="AN54" s="12" t="s">
        <v>1240</v>
      </c>
      <c r="AO54" s="12" t="s">
        <v>465</v>
      </c>
      <c r="AP54" s="11"/>
    </row>
    <row r="55" spans="1:42" ht="25.15" customHeight="1" x14ac:dyDescent="0.2">
      <c r="A55" s="18">
        <v>54</v>
      </c>
      <c r="B55" s="65" t="s">
        <v>266</v>
      </c>
      <c r="C55" s="12">
        <v>1901410104</v>
      </c>
      <c r="D55" s="12" t="s">
        <v>427</v>
      </c>
      <c r="E55" s="65" t="s">
        <v>549</v>
      </c>
      <c r="F55" s="65" t="s">
        <v>844</v>
      </c>
      <c r="G55" s="65" t="s">
        <v>224</v>
      </c>
      <c r="H55" s="29">
        <v>82377</v>
      </c>
      <c r="I55" s="65" t="s">
        <v>186</v>
      </c>
      <c r="J55" s="65" t="s">
        <v>1168</v>
      </c>
      <c r="K55" s="12" t="s">
        <v>1298</v>
      </c>
      <c r="L55" s="65" t="s">
        <v>1230</v>
      </c>
      <c r="M55" s="65" t="s">
        <v>442</v>
      </c>
      <c r="N55" s="65" t="s">
        <v>451</v>
      </c>
      <c r="O55" s="12" t="s">
        <v>423</v>
      </c>
      <c r="P55" s="12" t="s">
        <v>444</v>
      </c>
      <c r="Q55" s="65" t="s">
        <v>454</v>
      </c>
      <c r="R55" s="65" t="s">
        <v>1306</v>
      </c>
      <c r="S55" s="65" t="s">
        <v>1006</v>
      </c>
      <c r="T55" s="65" t="s">
        <v>750</v>
      </c>
      <c r="U55" s="65" t="s">
        <v>1476</v>
      </c>
      <c r="V55" s="65" t="s">
        <v>938</v>
      </c>
      <c r="W55" s="20" t="str">
        <f>HYPERLINK(tbl_Datenquelle[[#This Row],[Internet-Seite]],"Link")</f>
        <v>Link</v>
      </c>
      <c r="X55" s="28" t="s">
        <v>1524</v>
      </c>
      <c r="Y55" s="19" t="s">
        <v>465</v>
      </c>
      <c r="Z55" s="19" t="s">
        <v>465</v>
      </c>
      <c r="AA55" s="19" t="s">
        <v>464</v>
      </c>
      <c r="AB55" s="12" t="s">
        <v>464</v>
      </c>
      <c r="AC55" s="12" t="s">
        <v>465</v>
      </c>
      <c r="AD55" s="65" t="s">
        <v>11</v>
      </c>
      <c r="AE55" s="12" t="s">
        <v>465</v>
      </c>
      <c r="AF55" s="12" t="s">
        <v>464</v>
      </c>
      <c r="AG55" s="12" t="s">
        <v>464</v>
      </c>
      <c r="AH55" s="12" t="s">
        <v>464</v>
      </c>
      <c r="AI55" s="12" t="s">
        <v>464</v>
      </c>
      <c r="AJ55" s="12" t="s">
        <v>464</v>
      </c>
      <c r="AK55" s="12" t="s">
        <v>464</v>
      </c>
      <c r="AL55" s="12" t="s">
        <v>464</v>
      </c>
      <c r="AM55" s="12" t="s">
        <v>464</v>
      </c>
      <c r="AN55" s="20" t="s">
        <v>1233</v>
      </c>
      <c r="AO55" s="12" t="s">
        <v>465</v>
      </c>
      <c r="AP55" s="11"/>
    </row>
    <row r="56" spans="1:42" ht="25.15" customHeight="1" x14ac:dyDescent="0.2">
      <c r="A56" s="18">
        <v>55</v>
      </c>
      <c r="B56" s="66" t="s">
        <v>1114</v>
      </c>
      <c r="C56" s="12">
        <v>1901410039</v>
      </c>
      <c r="D56" s="12" t="s">
        <v>427</v>
      </c>
      <c r="E56" s="65" t="s">
        <v>539</v>
      </c>
      <c r="F56" s="65" t="s">
        <v>834</v>
      </c>
      <c r="G56" s="65" t="s">
        <v>196</v>
      </c>
      <c r="H56" s="19">
        <v>82377</v>
      </c>
      <c r="I56" s="65" t="s">
        <v>186</v>
      </c>
      <c r="J56" s="65" t="s">
        <v>1162</v>
      </c>
      <c r="K56" s="12" t="s">
        <v>1298</v>
      </c>
      <c r="L56" s="65" t="s">
        <v>1230</v>
      </c>
      <c r="M56" s="65" t="s">
        <v>442</v>
      </c>
      <c r="N56" s="65" t="s">
        <v>450</v>
      </c>
      <c r="O56" s="12" t="s">
        <v>985</v>
      </c>
      <c r="P56" s="12" t="s">
        <v>991</v>
      </c>
      <c r="Q56" s="65" t="s">
        <v>453</v>
      </c>
      <c r="R56" s="65" t="s">
        <v>197</v>
      </c>
      <c r="S56" s="65" t="s">
        <v>197</v>
      </c>
      <c r="T56" s="65" t="s">
        <v>743</v>
      </c>
      <c r="U56" s="68" t="s">
        <v>1116</v>
      </c>
      <c r="V56" s="65" t="s">
        <v>1115</v>
      </c>
      <c r="W56" s="20" t="str">
        <f>HYPERLINK(tbl_Datenquelle[[#This Row],[Internet-Seite]],"Link")</f>
        <v>Link</v>
      </c>
      <c r="X56" s="12" t="s">
        <v>1525</v>
      </c>
      <c r="Y56" s="19" t="s">
        <v>465</v>
      </c>
      <c r="Z56" s="19" t="s">
        <v>465</v>
      </c>
      <c r="AA56" s="19" t="s">
        <v>464</v>
      </c>
      <c r="AB56" s="12" t="s">
        <v>464</v>
      </c>
      <c r="AC56" s="12" t="s">
        <v>465</v>
      </c>
      <c r="AD56" s="65" t="s">
        <v>11</v>
      </c>
      <c r="AE56" s="12" t="s">
        <v>465</v>
      </c>
      <c r="AF56" s="12" t="s">
        <v>464</v>
      </c>
      <c r="AG56" s="12" t="s">
        <v>465</v>
      </c>
      <c r="AH56" s="12" t="s">
        <v>464</v>
      </c>
      <c r="AI56" s="12" t="s">
        <v>464</v>
      </c>
      <c r="AJ56" s="12" t="s">
        <v>464</v>
      </c>
      <c r="AK56" s="12" t="s">
        <v>464</v>
      </c>
      <c r="AL56" s="12" t="s">
        <v>464</v>
      </c>
      <c r="AM56" s="12" t="s">
        <v>464</v>
      </c>
      <c r="AN56" s="20" t="s">
        <v>1233</v>
      </c>
      <c r="AO56" s="12" t="s">
        <v>465</v>
      </c>
      <c r="AP56" s="11"/>
    </row>
    <row r="57" spans="1:42" ht="25.15" customHeight="1" x14ac:dyDescent="0.2">
      <c r="A57" s="18">
        <v>56</v>
      </c>
      <c r="B57" s="65" t="s">
        <v>205</v>
      </c>
      <c r="C57" s="12">
        <v>1901410041</v>
      </c>
      <c r="D57" s="12" t="s">
        <v>427</v>
      </c>
      <c r="E57" s="65" t="s">
        <v>546</v>
      </c>
      <c r="F57" s="65" t="s">
        <v>841</v>
      </c>
      <c r="G57" s="65" t="s">
        <v>207</v>
      </c>
      <c r="H57" s="19">
        <v>82377</v>
      </c>
      <c r="I57" s="65" t="s">
        <v>186</v>
      </c>
      <c r="J57" s="65" t="s">
        <v>1165</v>
      </c>
      <c r="K57" s="12" t="s">
        <v>1298</v>
      </c>
      <c r="L57" s="65" t="s">
        <v>15</v>
      </c>
      <c r="M57" s="65" t="s">
        <v>442</v>
      </c>
      <c r="N57" s="65" t="s">
        <v>992</v>
      </c>
      <c r="O57" s="12" t="s">
        <v>986</v>
      </c>
      <c r="P57" s="12" t="s">
        <v>444</v>
      </c>
      <c r="Q57" s="65" t="s">
        <v>995</v>
      </c>
      <c r="R57" s="65" t="s">
        <v>1002</v>
      </c>
      <c r="S57" s="65" t="s">
        <v>208</v>
      </c>
      <c r="T57" s="65" t="s">
        <v>747</v>
      </c>
      <c r="U57" s="65" t="s">
        <v>222</v>
      </c>
      <c r="V57" s="65" t="s">
        <v>935</v>
      </c>
      <c r="W57" s="20" t="str">
        <f>HYPERLINK(tbl_Datenquelle[[#This Row],[Internet-Seite]],"Link")</f>
        <v>Link</v>
      </c>
      <c r="X57" s="42" t="s">
        <v>1523</v>
      </c>
      <c r="Y57" s="19" t="s">
        <v>464</v>
      </c>
      <c r="Z57" s="19" t="s">
        <v>465</v>
      </c>
      <c r="AA57" s="19" t="s">
        <v>464</v>
      </c>
      <c r="AB57" s="12" t="s">
        <v>464</v>
      </c>
      <c r="AC57" s="12" t="s">
        <v>464</v>
      </c>
      <c r="AD57" s="65" t="s">
        <v>11</v>
      </c>
      <c r="AE57" s="12" t="s">
        <v>465</v>
      </c>
      <c r="AF57" s="12" t="s">
        <v>464</v>
      </c>
      <c r="AG57" s="12" t="s">
        <v>465</v>
      </c>
      <c r="AH57" s="12" t="s">
        <v>464</v>
      </c>
      <c r="AI57" s="12" t="s">
        <v>464</v>
      </c>
      <c r="AJ57" s="12" t="s">
        <v>464</v>
      </c>
      <c r="AK57" s="12" t="s">
        <v>465</v>
      </c>
      <c r="AL57" s="12" t="s">
        <v>464</v>
      </c>
      <c r="AM57" s="12" t="s">
        <v>464</v>
      </c>
      <c r="AN57" s="20" t="s">
        <v>1233</v>
      </c>
      <c r="AO57" s="12" t="s">
        <v>465</v>
      </c>
      <c r="AP57" s="11"/>
    </row>
    <row r="58" spans="1:42" ht="25.15" customHeight="1" x14ac:dyDescent="0.2">
      <c r="A58" s="18">
        <v>57</v>
      </c>
      <c r="B58" s="65" t="s">
        <v>227</v>
      </c>
      <c r="C58" s="12">
        <v>1901410122</v>
      </c>
      <c r="D58" s="12" t="s">
        <v>428</v>
      </c>
      <c r="E58" s="65" t="s">
        <v>544</v>
      </c>
      <c r="F58" s="65" t="s">
        <v>839</v>
      </c>
      <c r="G58" s="65" t="s">
        <v>217</v>
      </c>
      <c r="H58" s="19">
        <v>82377</v>
      </c>
      <c r="I58" s="65" t="s">
        <v>186</v>
      </c>
      <c r="J58" s="65" t="s">
        <v>1163</v>
      </c>
      <c r="K58" s="12" t="s">
        <v>1298</v>
      </c>
      <c r="L58" s="65" t="s">
        <v>15</v>
      </c>
      <c r="M58" s="65" t="s">
        <v>442</v>
      </c>
      <c r="N58" s="65" t="s">
        <v>992</v>
      </c>
      <c r="O58" s="12" t="s">
        <v>985</v>
      </c>
      <c r="P58" s="12" t="s">
        <v>991</v>
      </c>
      <c r="Q58" s="65" t="s">
        <v>453</v>
      </c>
      <c r="R58" s="65" t="s">
        <v>218</v>
      </c>
      <c r="S58" s="65" t="s">
        <v>218</v>
      </c>
      <c r="T58" s="65" t="s">
        <v>745</v>
      </c>
      <c r="U58" s="65" t="s">
        <v>1477</v>
      </c>
      <c r="V58" s="65" t="s">
        <v>933</v>
      </c>
      <c r="W58" s="20" t="str">
        <f>HYPERLINK(tbl_Datenquelle[[#This Row],[Internet-Seite]],"Link")</f>
        <v>Link</v>
      </c>
      <c r="X58" s="12" t="s">
        <v>1525</v>
      </c>
      <c r="Y58" s="19" t="s">
        <v>464</v>
      </c>
      <c r="Z58" s="19" t="s">
        <v>465</v>
      </c>
      <c r="AA58" s="19" t="s">
        <v>464</v>
      </c>
      <c r="AB58" s="12" t="s">
        <v>464</v>
      </c>
      <c r="AC58" s="12" t="s">
        <v>465</v>
      </c>
      <c r="AD58" s="65" t="s">
        <v>11</v>
      </c>
      <c r="AE58" s="12" t="s">
        <v>465</v>
      </c>
      <c r="AF58" s="12" t="s">
        <v>464</v>
      </c>
      <c r="AG58" s="12" t="s">
        <v>464</v>
      </c>
      <c r="AH58" s="12" t="s">
        <v>464</v>
      </c>
      <c r="AI58" s="12" t="s">
        <v>464</v>
      </c>
      <c r="AJ58" s="12" t="s">
        <v>464</v>
      </c>
      <c r="AK58" s="12" t="s">
        <v>464</v>
      </c>
      <c r="AL58" s="12" t="s">
        <v>464</v>
      </c>
      <c r="AM58" s="12" t="s">
        <v>464</v>
      </c>
      <c r="AN58" s="20" t="s">
        <v>1233</v>
      </c>
      <c r="AO58" s="12" t="s">
        <v>465</v>
      </c>
      <c r="AP58" s="11"/>
    </row>
    <row r="59" spans="1:42" ht="25.15" customHeight="1" x14ac:dyDescent="0.2">
      <c r="A59" s="18">
        <v>58</v>
      </c>
      <c r="B59" s="65" t="s">
        <v>215</v>
      </c>
      <c r="C59" s="12" t="s">
        <v>216</v>
      </c>
      <c r="D59" s="12" t="s">
        <v>427</v>
      </c>
      <c r="E59" s="65" t="s">
        <v>543</v>
      </c>
      <c r="F59" s="65" t="s">
        <v>838</v>
      </c>
      <c r="G59" s="65" t="s">
        <v>217</v>
      </c>
      <c r="H59" s="19">
        <v>82377</v>
      </c>
      <c r="I59" s="65" t="s">
        <v>186</v>
      </c>
      <c r="J59" s="65" t="s">
        <v>1163</v>
      </c>
      <c r="K59" s="12" t="s">
        <v>1298</v>
      </c>
      <c r="L59" s="65" t="s">
        <v>1229</v>
      </c>
      <c r="M59" s="65" t="s">
        <v>442</v>
      </c>
      <c r="N59" s="65" t="s">
        <v>992</v>
      </c>
      <c r="O59" s="12" t="s">
        <v>423</v>
      </c>
      <c r="P59" s="12" t="s">
        <v>991</v>
      </c>
      <c r="Q59" s="65" t="s">
        <v>453</v>
      </c>
      <c r="R59" s="65" t="s">
        <v>1000</v>
      </c>
      <c r="S59" s="65" t="s">
        <v>218</v>
      </c>
      <c r="T59" s="65" t="s">
        <v>744</v>
      </c>
      <c r="U59" s="65" t="s">
        <v>1478</v>
      </c>
      <c r="V59" s="65" t="s">
        <v>932</v>
      </c>
      <c r="W59" s="20" t="str">
        <f>HYPERLINK(tbl_Datenquelle[[#This Row],[Internet-Seite]],"Link")</f>
        <v>Link</v>
      </c>
      <c r="X59" s="28" t="s">
        <v>1524</v>
      </c>
      <c r="Y59" s="19" t="s">
        <v>465</v>
      </c>
      <c r="Z59" s="19" t="s">
        <v>464</v>
      </c>
      <c r="AA59" s="19" t="s">
        <v>464</v>
      </c>
      <c r="AB59" s="12" t="s">
        <v>464</v>
      </c>
      <c r="AC59" s="12" t="s">
        <v>465</v>
      </c>
      <c r="AD59" s="65" t="s">
        <v>11</v>
      </c>
      <c r="AE59" s="12" t="s">
        <v>465</v>
      </c>
      <c r="AF59" s="12" t="s">
        <v>464</v>
      </c>
      <c r="AG59" s="12" t="s">
        <v>464</v>
      </c>
      <c r="AH59" s="12" t="s">
        <v>464</v>
      </c>
      <c r="AI59" s="12" t="s">
        <v>464</v>
      </c>
      <c r="AJ59" s="12" t="s">
        <v>464</v>
      </c>
      <c r="AK59" s="12" t="s">
        <v>464</v>
      </c>
      <c r="AL59" s="12" t="s">
        <v>464</v>
      </c>
      <c r="AM59" s="12" t="s">
        <v>464</v>
      </c>
      <c r="AN59" s="20" t="s">
        <v>1233</v>
      </c>
      <c r="AO59" s="12" t="s">
        <v>465</v>
      </c>
      <c r="AP59" s="11"/>
    </row>
    <row r="60" spans="1:42" ht="25.15" customHeight="1" x14ac:dyDescent="0.2">
      <c r="A60" s="18">
        <v>59</v>
      </c>
      <c r="B60" s="65" t="s">
        <v>1424</v>
      </c>
      <c r="C60" s="12">
        <v>1901410034</v>
      </c>
      <c r="D60" s="12" t="s">
        <v>427</v>
      </c>
      <c r="E60" s="65" t="s">
        <v>547</v>
      </c>
      <c r="F60" s="65" t="s">
        <v>842</v>
      </c>
      <c r="G60" s="65" t="s">
        <v>185</v>
      </c>
      <c r="H60" s="19">
        <v>82377</v>
      </c>
      <c r="I60" s="65" t="s">
        <v>186</v>
      </c>
      <c r="J60" s="65" t="s">
        <v>1166</v>
      </c>
      <c r="K60" s="12" t="s">
        <v>1298</v>
      </c>
      <c r="L60" s="65" t="s">
        <v>1230</v>
      </c>
      <c r="M60" s="65" t="s">
        <v>442</v>
      </c>
      <c r="N60" s="65" t="s">
        <v>451</v>
      </c>
      <c r="O60" s="12" t="s">
        <v>985</v>
      </c>
      <c r="P60" s="12" t="s">
        <v>444</v>
      </c>
      <c r="Q60" s="65" t="s">
        <v>454</v>
      </c>
      <c r="R60" s="65" t="s">
        <v>187</v>
      </c>
      <c r="S60" s="65" t="s">
        <v>1006</v>
      </c>
      <c r="T60" s="65" t="s">
        <v>748</v>
      </c>
      <c r="U60" s="65" t="s">
        <v>1479</v>
      </c>
      <c r="V60" s="65" t="s">
        <v>936</v>
      </c>
      <c r="W60" s="20" t="str">
        <f>HYPERLINK(tbl_Datenquelle[[#This Row],[Internet-Seite]],"Link")</f>
        <v>Link</v>
      </c>
      <c r="X60" s="28" t="s">
        <v>1524</v>
      </c>
      <c r="Y60" s="19" t="s">
        <v>465</v>
      </c>
      <c r="Z60" s="19" t="s">
        <v>465</v>
      </c>
      <c r="AA60" s="19" t="s">
        <v>464</v>
      </c>
      <c r="AB60" s="12" t="s">
        <v>464</v>
      </c>
      <c r="AC60" s="12" t="s">
        <v>465</v>
      </c>
      <c r="AD60" s="65" t="s">
        <v>11</v>
      </c>
      <c r="AE60" s="12" t="s">
        <v>465</v>
      </c>
      <c r="AF60" s="12" t="s">
        <v>464</v>
      </c>
      <c r="AG60" s="12" t="s">
        <v>465</v>
      </c>
      <c r="AH60" s="12" t="s">
        <v>464</v>
      </c>
      <c r="AI60" s="12" t="s">
        <v>464</v>
      </c>
      <c r="AJ60" s="12" t="s">
        <v>464</v>
      </c>
      <c r="AK60" s="12" t="s">
        <v>464</v>
      </c>
      <c r="AL60" s="12" t="s">
        <v>464</v>
      </c>
      <c r="AM60" s="12" t="s">
        <v>464</v>
      </c>
      <c r="AN60" s="20" t="s">
        <v>1233</v>
      </c>
      <c r="AO60" s="12" t="s">
        <v>465</v>
      </c>
      <c r="AP60" s="11"/>
    </row>
    <row r="61" spans="1:42" ht="25.15" customHeight="1" x14ac:dyDescent="0.2">
      <c r="A61" s="18">
        <v>60</v>
      </c>
      <c r="B61" s="65" t="s">
        <v>1343</v>
      </c>
      <c r="C61" s="12">
        <v>1901410079</v>
      </c>
      <c r="D61" s="12" t="s">
        <v>427</v>
      </c>
      <c r="E61" s="65" t="s">
        <v>545</v>
      </c>
      <c r="F61" s="65" t="s">
        <v>840</v>
      </c>
      <c r="G61" s="65" t="s">
        <v>213</v>
      </c>
      <c r="H61" s="19">
        <v>82377</v>
      </c>
      <c r="I61" s="65" t="s">
        <v>186</v>
      </c>
      <c r="J61" s="65" t="s">
        <v>1164</v>
      </c>
      <c r="K61" s="12" t="s">
        <v>1298</v>
      </c>
      <c r="L61" s="65" t="s">
        <v>15</v>
      </c>
      <c r="M61" s="65" t="s">
        <v>441</v>
      </c>
      <c r="N61" s="65" t="s">
        <v>449</v>
      </c>
      <c r="O61" s="12" t="s">
        <v>986</v>
      </c>
      <c r="P61" s="12" t="s">
        <v>445</v>
      </c>
      <c r="Q61" s="65" t="s">
        <v>453</v>
      </c>
      <c r="R61" s="65" t="s">
        <v>1001</v>
      </c>
      <c r="S61" s="65" t="s">
        <v>214</v>
      </c>
      <c r="T61" s="65" t="s">
        <v>746</v>
      </c>
      <c r="U61" s="65" t="s">
        <v>1480</v>
      </c>
      <c r="V61" s="65" t="s">
        <v>934</v>
      </c>
      <c r="W61" s="20" t="str">
        <f>HYPERLINK(tbl_Datenquelle[[#This Row],[Internet-Seite]],"Link")</f>
        <v>Link</v>
      </c>
      <c r="X61" s="42" t="s">
        <v>1523</v>
      </c>
      <c r="Y61" s="19" t="s">
        <v>464</v>
      </c>
      <c r="Z61" s="19" t="s">
        <v>465</v>
      </c>
      <c r="AA61" s="19" t="s">
        <v>464</v>
      </c>
      <c r="AB61" s="12" t="s">
        <v>464</v>
      </c>
      <c r="AC61" s="12" t="s">
        <v>464</v>
      </c>
      <c r="AD61" s="65" t="s">
        <v>1360</v>
      </c>
      <c r="AE61" s="12" t="s">
        <v>464</v>
      </c>
      <c r="AF61" s="12" t="s">
        <v>464</v>
      </c>
      <c r="AG61" s="12" t="s">
        <v>464</v>
      </c>
      <c r="AH61" s="12" t="s">
        <v>464</v>
      </c>
      <c r="AI61" s="12" t="s">
        <v>464</v>
      </c>
      <c r="AJ61" s="12" t="s">
        <v>465</v>
      </c>
      <c r="AK61" s="12" t="s">
        <v>464</v>
      </c>
      <c r="AL61" s="12" t="s">
        <v>464</v>
      </c>
      <c r="AM61" s="12" t="s">
        <v>464</v>
      </c>
      <c r="AN61" s="20" t="s">
        <v>1233</v>
      </c>
      <c r="AO61" s="12" t="s">
        <v>465</v>
      </c>
      <c r="AP61" s="11"/>
    </row>
    <row r="62" spans="1:42" ht="25.15" customHeight="1" x14ac:dyDescent="0.2">
      <c r="A62" s="18">
        <v>61</v>
      </c>
      <c r="B62" s="65" t="s">
        <v>229</v>
      </c>
      <c r="C62" s="12" t="s">
        <v>230</v>
      </c>
      <c r="D62" s="12" t="s">
        <v>427</v>
      </c>
      <c r="E62" s="65" t="s">
        <v>553</v>
      </c>
      <c r="F62" s="65" t="s">
        <v>848</v>
      </c>
      <c r="G62" s="65" t="s">
        <v>231</v>
      </c>
      <c r="H62" s="19">
        <v>82398</v>
      </c>
      <c r="I62" s="65" t="s">
        <v>232</v>
      </c>
      <c r="J62" s="65" t="s">
        <v>1173</v>
      </c>
      <c r="K62" s="12" t="s">
        <v>423</v>
      </c>
      <c r="L62" s="65" t="s">
        <v>1402</v>
      </c>
      <c r="M62" s="65" t="s">
        <v>442</v>
      </c>
      <c r="N62" s="65" t="s">
        <v>992</v>
      </c>
      <c r="O62" s="12" t="s">
        <v>423</v>
      </c>
      <c r="P62" s="12" t="s">
        <v>991</v>
      </c>
      <c r="Q62" s="65" t="s">
        <v>994</v>
      </c>
      <c r="R62" s="65" t="s">
        <v>996</v>
      </c>
      <c r="S62" s="65" t="s">
        <v>1007</v>
      </c>
      <c r="T62" s="65" t="s">
        <v>755</v>
      </c>
      <c r="U62" s="65" t="s">
        <v>1481</v>
      </c>
      <c r="V62" s="65" t="s">
        <v>943</v>
      </c>
      <c r="W62" s="20" t="str">
        <f>HYPERLINK(tbl_Datenquelle[[#This Row],[Internet-Seite]],"Link")</f>
        <v>Link</v>
      </c>
      <c r="X62" s="28" t="s">
        <v>1524</v>
      </c>
      <c r="Y62" s="19" t="s">
        <v>465</v>
      </c>
      <c r="Z62" s="19" t="s">
        <v>465</v>
      </c>
      <c r="AA62" s="19" t="s">
        <v>465</v>
      </c>
      <c r="AB62" s="12" t="s">
        <v>464</v>
      </c>
      <c r="AC62" s="12" t="s">
        <v>465</v>
      </c>
      <c r="AD62" s="65" t="s">
        <v>11</v>
      </c>
      <c r="AE62" s="12" t="s">
        <v>465</v>
      </c>
      <c r="AF62" s="12" t="s">
        <v>464</v>
      </c>
      <c r="AG62" s="12" t="s">
        <v>464</v>
      </c>
      <c r="AH62" s="12" t="s">
        <v>464</v>
      </c>
      <c r="AI62" s="12" t="s">
        <v>464</v>
      </c>
      <c r="AJ62" s="12" t="s">
        <v>464</v>
      </c>
      <c r="AK62" s="12" t="s">
        <v>464</v>
      </c>
      <c r="AL62" s="12" t="s">
        <v>464</v>
      </c>
      <c r="AM62" s="12" t="s">
        <v>464</v>
      </c>
      <c r="AN62" s="12" t="s">
        <v>1240</v>
      </c>
      <c r="AO62" s="12" t="s">
        <v>465</v>
      </c>
      <c r="AP62" s="11"/>
    </row>
    <row r="63" spans="1:42" ht="25.15" customHeight="1" x14ac:dyDescent="0.2">
      <c r="A63" s="18">
        <v>62</v>
      </c>
      <c r="B63" s="65" t="s">
        <v>489</v>
      </c>
      <c r="C63" s="12">
        <v>1901420042</v>
      </c>
      <c r="D63" s="12" t="s">
        <v>427</v>
      </c>
      <c r="E63" s="65" t="s">
        <v>552</v>
      </c>
      <c r="F63" s="65" t="s">
        <v>847</v>
      </c>
      <c r="G63" s="65" t="s">
        <v>602</v>
      </c>
      <c r="H63" s="19">
        <v>82398</v>
      </c>
      <c r="I63" s="65" t="s">
        <v>232</v>
      </c>
      <c r="J63" s="65" t="s">
        <v>1172</v>
      </c>
      <c r="K63" s="12" t="s">
        <v>423</v>
      </c>
      <c r="L63" s="65" t="s">
        <v>1402</v>
      </c>
      <c r="M63" s="65" t="s">
        <v>442</v>
      </c>
      <c r="N63" s="65" t="s">
        <v>450</v>
      </c>
      <c r="O63" s="12" t="s">
        <v>985</v>
      </c>
      <c r="P63" s="12" t="s">
        <v>445</v>
      </c>
      <c r="Q63" s="65" t="s">
        <v>453</v>
      </c>
      <c r="R63" s="65" t="s">
        <v>234</v>
      </c>
      <c r="S63" s="65" t="s">
        <v>234</v>
      </c>
      <c r="T63" s="65" t="s">
        <v>754</v>
      </c>
      <c r="U63" s="65" t="s">
        <v>1482</v>
      </c>
      <c r="V63" s="65" t="s">
        <v>942</v>
      </c>
      <c r="W63" s="20" t="str">
        <f>HYPERLINK(tbl_Datenquelle[[#This Row],[Internet-Seite]],"Link")</f>
        <v>Link</v>
      </c>
      <c r="X63" s="12" t="s">
        <v>1525</v>
      </c>
      <c r="Y63" s="19" t="s">
        <v>465</v>
      </c>
      <c r="Z63" s="19" t="s">
        <v>465</v>
      </c>
      <c r="AA63" s="19" t="s">
        <v>465</v>
      </c>
      <c r="AB63" s="12" t="s">
        <v>464</v>
      </c>
      <c r="AC63" s="12" t="s">
        <v>464</v>
      </c>
      <c r="AD63" s="65" t="s">
        <v>1360</v>
      </c>
      <c r="AE63" s="12" t="s">
        <v>464</v>
      </c>
      <c r="AF63" s="12" t="s">
        <v>464</v>
      </c>
      <c r="AG63" s="12" t="s">
        <v>464</v>
      </c>
      <c r="AH63" s="12" t="s">
        <v>464</v>
      </c>
      <c r="AI63" s="12" t="s">
        <v>464</v>
      </c>
      <c r="AJ63" s="12" t="s">
        <v>464</v>
      </c>
      <c r="AK63" s="12" t="s">
        <v>464</v>
      </c>
      <c r="AL63" s="12" t="s">
        <v>464</v>
      </c>
      <c r="AM63" s="12" t="s">
        <v>464</v>
      </c>
      <c r="AN63" s="20" t="s">
        <v>1233</v>
      </c>
      <c r="AO63" s="12" t="s">
        <v>465</v>
      </c>
      <c r="AP63" s="11"/>
    </row>
    <row r="64" spans="1:42" ht="25.15" customHeight="1" x14ac:dyDescent="0.2">
      <c r="A64" s="18">
        <v>63</v>
      </c>
      <c r="B64" s="65" t="s">
        <v>1092</v>
      </c>
      <c r="C64" s="12" t="s">
        <v>236</v>
      </c>
      <c r="D64" s="12" t="s">
        <v>427</v>
      </c>
      <c r="E64" s="65" t="s">
        <v>432</v>
      </c>
      <c r="F64" s="65" t="s">
        <v>473</v>
      </c>
      <c r="G64" s="65" t="s">
        <v>237</v>
      </c>
      <c r="H64" s="19">
        <v>82398</v>
      </c>
      <c r="I64" s="65" t="s">
        <v>232</v>
      </c>
      <c r="J64" s="65" t="s">
        <v>1171</v>
      </c>
      <c r="K64" s="12" t="s">
        <v>423</v>
      </c>
      <c r="L64" s="65" t="s">
        <v>15</v>
      </c>
      <c r="M64" s="65" t="s">
        <v>442</v>
      </c>
      <c r="N64" s="65" t="s">
        <v>449</v>
      </c>
      <c r="O64" s="12" t="s">
        <v>422</v>
      </c>
      <c r="P64" s="12" t="s">
        <v>446</v>
      </c>
      <c r="Q64" s="65" t="s">
        <v>453</v>
      </c>
      <c r="R64" s="65" t="s">
        <v>86</v>
      </c>
      <c r="S64" s="65" t="s">
        <v>86</v>
      </c>
      <c r="T64" s="65" t="s">
        <v>753</v>
      </c>
      <c r="U64" s="65" t="s">
        <v>1483</v>
      </c>
      <c r="V64" s="65" t="s">
        <v>941</v>
      </c>
      <c r="W64" s="20" t="str">
        <f>HYPERLINK(tbl_Datenquelle[[#This Row],[Internet-Seite]],"Link")</f>
        <v>Link</v>
      </c>
      <c r="X64" s="12" t="s">
        <v>1522</v>
      </c>
      <c r="Y64" s="19" t="s">
        <v>464</v>
      </c>
      <c r="Z64" s="19" t="s">
        <v>465</v>
      </c>
      <c r="AA64" s="19" t="s">
        <v>464</v>
      </c>
      <c r="AB64" s="12" t="s">
        <v>464</v>
      </c>
      <c r="AC64" s="12" t="s">
        <v>464</v>
      </c>
      <c r="AD64" s="65" t="s">
        <v>10</v>
      </c>
      <c r="AE64" s="12" t="s">
        <v>464</v>
      </c>
      <c r="AF64" s="12" t="s">
        <v>464</v>
      </c>
      <c r="AG64" s="12" t="s">
        <v>465</v>
      </c>
      <c r="AH64" s="12" t="s">
        <v>464</v>
      </c>
      <c r="AI64" s="12" t="s">
        <v>464</v>
      </c>
      <c r="AJ64" s="12" t="s">
        <v>465</v>
      </c>
      <c r="AK64" s="12" t="s">
        <v>464</v>
      </c>
      <c r="AL64" s="12" t="s">
        <v>464</v>
      </c>
      <c r="AM64" s="12" t="s">
        <v>464</v>
      </c>
      <c r="AN64" s="45" t="s">
        <v>1233</v>
      </c>
      <c r="AO64" s="12" t="s">
        <v>465</v>
      </c>
      <c r="AP64" s="11"/>
    </row>
    <row r="65" spans="1:42" ht="25.15" customHeight="1" x14ac:dyDescent="0.2">
      <c r="A65" s="18">
        <v>64</v>
      </c>
      <c r="B65" s="65" t="s">
        <v>238</v>
      </c>
      <c r="C65" s="12">
        <v>1901430043</v>
      </c>
      <c r="D65" s="12" t="s">
        <v>427</v>
      </c>
      <c r="E65" s="65" t="s">
        <v>554</v>
      </c>
      <c r="F65" s="65" t="s">
        <v>849</v>
      </c>
      <c r="G65" s="65" t="s">
        <v>240</v>
      </c>
      <c r="H65" s="19">
        <v>86984</v>
      </c>
      <c r="I65" s="65" t="s">
        <v>241</v>
      </c>
      <c r="J65" s="65" t="s">
        <v>1174</v>
      </c>
      <c r="K65" s="12" t="s">
        <v>1297</v>
      </c>
      <c r="L65" s="65" t="s">
        <v>15</v>
      </c>
      <c r="M65" s="65" t="s">
        <v>442</v>
      </c>
      <c r="N65" s="65" t="s">
        <v>450</v>
      </c>
      <c r="O65" s="12" t="s">
        <v>422</v>
      </c>
      <c r="P65" s="12" t="s">
        <v>447</v>
      </c>
      <c r="Q65" s="65" t="s">
        <v>453</v>
      </c>
      <c r="R65" s="65" t="s">
        <v>242</v>
      </c>
      <c r="S65" s="65" t="s">
        <v>242</v>
      </c>
      <c r="T65" s="65" t="s">
        <v>756</v>
      </c>
      <c r="U65" s="46" t="s">
        <v>665</v>
      </c>
      <c r="V65" s="65" t="s">
        <v>944</v>
      </c>
      <c r="W65" s="20" t="str">
        <f>HYPERLINK(tbl_Datenquelle[[#This Row],[Internet-Seite]],"Link")</f>
        <v>Link</v>
      </c>
      <c r="X65" s="12" t="s">
        <v>1522</v>
      </c>
      <c r="Y65" s="19" t="s">
        <v>464</v>
      </c>
      <c r="Z65" s="19" t="s">
        <v>465</v>
      </c>
      <c r="AA65" s="19" t="s">
        <v>464</v>
      </c>
      <c r="AB65" s="12" t="s">
        <v>464</v>
      </c>
      <c r="AC65" s="12" t="s">
        <v>464</v>
      </c>
      <c r="AD65" s="65" t="s">
        <v>1360</v>
      </c>
      <c r="AE65" s="12" t="s">
        <v>464</v>
      </c>
      <c r="AF65" s="12" t="s">
        <v>464</v>
      </c>
      <c r="AG65" s="12" t="s">
        <v>464</v>
      </c>
      <c r="AH65" s="12" t="s">
        <v>464</v>
      </c>
      <c r="AI65" s="12" t="s">
        <v>464</v>
      </c>
      <c r="AJ65" s="12" t="s">
        <v>464</v>
      </c>
      <c r="AK65" s="12" t="s">
        <v>464</v>
      </c>
      <c r="AL65" s="12" t="s">
        <v>464</v>
      </c>
      <c r="AM65" s="12" t="s">
        <v>464</v>
      </c>
      <c r="AN65" s="20" t="s">
        <v>1233</v>
      </c>
      <c r="AO65" s="12" t="s">
        <v>465</v>
      </c>
      <c r="AP65" s="11"/>
    </row>
    <row r="66" spans="1:42" ht="25.15" customHeight="1" x14ac:dyDescent="0.2">
      <c r="A66" s="18">
        <v>65</v>
      </c>
      <c r="B66" s="65" t="s">
        <v>1093</v>
      </c>
      <c r="C66" s="12" t="s">
        <v>244</v>
      </c>
      <c r="D66" s="12" t="s">
        <v>427</v>
      </c>
      <c r="E66" s="65" t="s">
        <v>555</v>
      </c>
      <c r="F66" s="65" t="s">
        <v>850</v>
      </c>
      <c r="G66" s="65" t="s">
        <v>245</v>
      </c>
      <c r="H66" s="19">
        <v>82399</v>
      </c>
      <c r="I66" s="65" t="s">
        <v>246</v>
      </c>
      <c r="J66" s="65" t="s">
        <v>1175</v>
      </c>
      <c r="K66" s="12" t="s">
        <v>423</v>
      </c>
      <c r="L66" s="65" t="s">
        <v>1230</v>
      </c>
      <c r="M66" s="65" t="s">
        <v>989</v>
      </c>
      <c r="N66" s="65" t="s">
        <v>449</v>
      </c>
      <c r="O66" s="12" t="s">
        <v>986</v>
      </c>
      <c r="P66" s="12" t="s">
        <v>444</v>
      </c>
      <c r="Q66" s="65" t="s">
        <v>453</v>
      </c>
      <c r="R66" s="65" t="s">
        <v>999</v>
      </c>
      <c r="S66" s="65" t="s">
        <v>143</v>
      </c>
      <c r="T66" s="65" t="s">
        <v>757</v>
      </c>
      <c r="U66" s="65" t="s">
        <v>1484</v>
      </c>
      <c r="V66" s="65" t="s">
        <v>945</v>
      </c>
      <c r="W66" s="20" t="str">
        <f>HYPERLINK(tbl_Datenquelle[[#This Row],[Internet-Seite]],"Link")</f>
        <v>Link</v>
      </c>
      <c r="X66" s="28" t="s">
        <v>1524</v>
      </c>
      <c r="Y66" s="19" t="s">
        <v>465</v>
      </c>
      <c r="Z66" s="19" t="s">
        <v>465</v>
      </c>
      <c r="AA66" s="19" t="s">
        <v>464</v>
      </c>
      <c r="AB66" s="12" t="s">
        <v>464</v>
      </c>
      <c r="AC66" s="12" t="s">
        <v>464</v>
      </c>
      <c r="AD66" s="65" t="s">
        <v>10</v>
      </c>
      <c r="AE66" s="12" t="s">
        <v>464</v>
      </c>
      <c r="AF66" s="12" t="s">
        <v>464</v>
      </c>
      <c r="AG66" s="12" t="s">
        <v>464</v>
      </c>
      <c r="AH66" s="12" t="s">
        <v>464</v>
      </c>
      <c r="AI66" s="12" t="s">
        <v>464</v>
      </c>
      <c r="AJ66" s="12" t="s">
        <v>464</v>
      </c>
      <c r="AK66" s="12" t="s">
        <v>464</v>
      </c>
      <c r="AL66" s="12" t="s">
        <v>464</v>
      </c>
      <c r="AM66" s="12" t="s">
        <v>464</v>
      </c>
      <c r="AN66" s="20" t="s">
        <v>1233</v>
      </c>
      <c r="AO66" s="12" t="s">
        <v>465</v>
      </c>
      <c r="AP66" s="11"/>
    </row>
    <row r="67" spans="1:42" ht="25.15" customHeight="1" x14ac:dyDescent="0.2">
      <c r="A67" s="18">
        <v>66</v>
      </c>
      <c r="B67" s="65" t="s">
        <v>1119</v>
      </c>
      <c r="C67" s="12">
        <v>1901440106</v>
      </c>
      <c r="D67" s="12" t="s">
        <v>427</v>
      </c>
      <c r="E67" s="65" t="s">
        <v>557</v>
      </c>
      <c r="F67" s="65" t="s">
        <v>852</v>
      </c>
      <c r="G67" s="65" t="s">
        <v>252</v>
      </c>
      <c r="H67" s="19">
        <v>82399</v>
      </c>
      <c r="I67" s="65" t="s">
        <v>246</v>
      </c>
      <c r="J67" s="65" t="s">
        <v>1177</v>
      </c>
      <c r="K67" s="12" t="s">
        <v>423</v>
      </c>
      <c r="L67" s="65" t="s">
        <v>15</v>
      </c>
      <c r="M67" s="65" t="s">
        <v>989</v>
      </c>
      <c r="N67" s="65" t="s">
        <v>993</v>
      </c>
      <c r="O67" s="12" t="s">
        <v>423</v>
      </c>
      <c r="P67" s="12" t="s">
        <v>444</v>
      </c>
      <c r="Q67" s="65" t="s">
        <v>453</v>
      </c>
      <c r="R67" s="65" t="s">
        <v>253</v>
      </c>
      <c r="S67" s="65" t="s">
        <v>256</v>
      </c>
      <c r="T67" s="65" t="s">
        <v>759</v>
      </c>
      <c r="U67" s="65" t="s">
        <v>1485</v>
      </c>
      <c r="V67" s="65" t="s">
        <v>1120</v>
      </c>
      <c r="W67" s="20" t="str">
        <f>HYPERLINK(tbl_Datenquelle[[#This Row],[Internet-Seite]],"Link")</f>
        <v>Link</v>
      </c>
      <c r="X67" s="28" t="s">
        <v>1524</v>
      </c>
      <c r="Y67" s="19" t="s">
        <v>464</v>
      </c>
      <c r="Z67" s="19" t="s">
        <v>465</v>
      </c>
      <c r="AA67" s="19" t="s">
        <v>464</v>
      </c>
      <c r="AB67" s="12" t="s">
        <v>464</v>
      </c>
      <c r="AC67" s="12" t="s">
        <v>465</v>
      </c>
      <c r="AD67" s="65" t="s">
        <v>11</v>
      </c>
      <c r="AE67" s="12" t="s">
        <v>465</v>
      </c>
      <c r="AF67" s="12" t="s">
        <v>464</v>
      </c>
      <c r="AG67" s="12" t="s">
        <v>464</v>
      </c>
      <c r="AH67" s="12" t="s">
        <v>464</v>
      </c>
      <c r="AI67" s="12" t="s">
        <v>464</v>
      </c>
      <c r="AJ67" s="12" t="s">
        <v>464</v>
      </c>
      <c r="AK67" s="12" t="s">
        <v>464</v>
      </c>
      <c r="AL67" s="12" t="s">
        <v>464</v>
      </c>
      <c r="AM67" s="12" t="s">
        <v>464</v>
      </c>
      <c r="AN67" s="20" t="s">
        <v>1233</v>
      </c>
      <c r="AO67" s="12" t="s">
        <v>465</v>
      </c>
      <c r="AP67" s="11"/>
    </row>
    <row r="68" spans="1:42" ht="25.15" customHeight="1" x14ac:dyDescent="0.2">
      <c r="A68" s="18">
        <v>67</v>
      </c>
      <c r="B68" s="65" t="s">
        <v>1118</v>
      </c>
      <c r="C68" s="12">
        <v>1901440105</v>
      </c>
      <c r="D68" s="12" t="s">
        <v>427</v>
      </c>
      <c r="E68" s="65" t="s">
        <v>556</v>
      </c>
      <c r="F68" s="65" t="s">
        <v>851</v>
      </c>
      <c r="G68" s="65" t="s">
        <v>248</v>
      </c>
      <c r="H68" s="19">
        <v>82399</v>
      </c>
      <c r="I68" s="65" t="s">
        <v>246</v>
      </c>
      <c r="J68" s="65" t="s">
        <v>1176</v>
      </c>
      <c r="K68" s="12" t="s">
        <v>423</v>
      </c>
      <c r="L68" s="65" t="s">
        <v>152</v>
      </c>
      <c r="M68" s="65" t="s">
        <v>442</v>
      </c>
      <c r="N68" s="65" t="s">
        <v>450</v>
      </c>
      <c r="O68" s="12" t="s">
        <v>422</v>
      </c>
      <c r="P68" s="12" t="s">
        <v>444</v>
      </c>
      <c r="Q68" s="65" t="s">
        <v>453</v>
      </c>
      <c r="R68" s="65" t="s">
        <v>249</v>
      </c>
      <c r="S68" s="65" t="s">
        <v>249</v>
      </c>
      <c r="T68" s="65" t="s">
        <v>758</v>
      </c>
      <c r="U68" s="65" t="s">
        <v>1486</v>
      </c>
      <c r="V68" s="65" t="s">
        <v>946</v>
      </c>
      <c r="W68" s="20" t="str">
        <f>HYPERLINK(tbl_Datenquelle[[#This Row],[Internet-Seite]],"Link")</f>
        <v>Link</v>
      </c>
      <c r="X68" s="12" t="s">
        <v>1522</v>
      </c>
      <c r="Y68" s="19" t="s">
        <v>464</v>
      </c>
      <c r="Z68" s="19" t="s">
        <v>464</v>
      </c>
      <c r="AA68" s="19" t="s">
        <v>465</v>
      </c>
      <c r="AB68" s="12" t="s">
        <v>464</v>
      </c>
      <c r="AC68" s="12" t="s">
        <v>464</v>
      </c>
      <c r="AD68" s="65" t="s">
        <v>10</v>
      </c>
      <c r="AE68" s="12" t="s">
        <v>464</v>
      </c>
      <c r="AF68" s="12" t="s">
        <v>464</v>
      </c>
      <c r="AG68" s="12" t="s">
        <v>464</v>
      </c>
      <c r="AH68" s="12" t="s">
        <v>464</v>
      </c>
      <c r="AI68" s="12" t="s">
        <v>464</v>
      </c>
      <c r="AJ68" s="12" t="s">
        <v>464</v>
      </c>
      <c r="AK68" s="12" t="s">
        <v>464</v>
      </c>
      <c r="AL68" s="12" t="s">
        <v>464</v>
      </c>
      <c r="AM68" s="12" t="s">
        <v>464</v>
      </c>
      <c r="AN68" s="20" t="s">
        <v>1233</v>
      </c>
      <c r="AO68" s="12" t="s">
        <v>465</v>
      </c>
      <c r="AP68" s="11"/>
    </row>
    <row r="69" spans="1:42" ht="25.15" customHeight="1" x14ac:dyDescent="0.2">
      <c r="A69" s="18">
        <v>68</v>
      </c>
      <c r="B69" s="65" t="s">
        <v>490</v>
      </c>
      <c r="C69" s="12">
        <v>1901450046</v>
      </c>
      <c r="D69" s="12" t="s">
        <v>427</v>
      </c>
      <c r="E69" s="65" t="s">
        <v>558</v>
      </c>
      <c r="F69" s="65" t="s">
        <v>853</v>
      </c>
      <c r="G69" s="65" t="s">
        <v>258</v>
      </c>
      <c r="H69" s="19">
        <v>82401</v>
      </c>
      <c r="I69" s="65" t="s">
        <v>259</v>
      </c>
      <c r="J69" s="65" t="s">
        <v>1178</v>
      </c>
      <c r="K69" s="12" t="s">
        <v>1297</v>
      </c>
      <c r="L69" s="65" t="s">
        <v>1402</v>
      </c>
      <c r="M69" s="65" t="s">
        <v>441</v>
      </c>
      <c r="N69" s="65" t="s">
        <v>993</v>
      </c>
      <c r="O69" s="12" t="s">
        <v>423</v>
      </c>
      <c r="P69" s="12" t="s">
        <v>444</v>
      </c>
      <c r="Q69" s="65" t="s">
        <v>454</v>
      </c>
      <c r="R69" s="65" t="s">
        <v>260</v>
      </c>
      <c r="S69" s="65" t="s">
        <v>260</v>
      </c>
      <c r="T69" s="65" t="s">
        <v>262</v>
      </c>
      <c r="U69" s="65" t="s">
        <v>1487</v>
      </c>
      <c r="V69" s="65" t="s">
        <v>947</v>
      </c>
      <c r="W69" s="20" t="str">
        <f>HYPERLINK(tbl_Datenquelle[[#This Row],[Internet-Seite]],"Link")</f>
        <v>Link</v>
      </c>
      <c r="X69" s="28" t="s">
        <v>1524</v>
      </c>
      <c r="Y69" s="19" t="s">
        <v>465</v>
      </c>
      <c r="Z69" s="19" t="s">
        <v>465</v>
      </c>
      <c r="AA69" s="19" t="s">
        <v>465</v>
      </c>
      <c r="AB69" s="12" t="s">
        <v>464</v>
      </c>
      <c r="AC69" s="12" t="s">
        <v>464</v>
      </c>
      <c r="AD69" s="65" t="s">
        <v>11</v>
      </c>
      <c r="AE69" s="12" t="s">
        <v>465</v>
      </c>
      <c r="AF69" s="12" t="s">
        <v>464</v>
      </c>
      <c r="AG69" s="12" t="s">
        <v>465</v>
      </c>
      <c r="AH69" s="12" t="s">
        <v>464</v>
      </c>
      <c r="AI69" s="12" t="s">
        <v>464</v>
      </c>
      <c r="AJ69" s="12" t="s">
        <v>464</v>
      </c>
      <c r="AK69" s="12" t="s">
        <v>464</v>
      </c>
      <c r="AL69" s="12" t="s">
        <v>465</v>
      </c>
      <c r="AM69" s="12" t="s">
        <v>464</v>
      </c>
      <c r="AN69" s="20" t="s">
        <v>1233</v>
      </c>
      <c r="AO69" s="12" t="s">
        <v>465</v>
      </c>
      <c r="AP69" s="11"/>
    </row>
    <row r="70" spans="1:42" ht="25.15" customHeight="1" x14ac:dyDescent="0.2">
      <c r="A70" s="18">
        <v>69</v>
      </c>
      <c r="B70" s="65" t="s">
        <v>1094</v>
      </c>
      <c r="C70" s="12">
        <v>1901480103</v>
      </c>
      <c r="D70" s="12" t="s">
        <v>427</v>
      </c>
      <c r="E70" s="65" t="s">
        <v>562</v>
      </c>
      <c r="F70" s="65" t="s">
        <v>857</v>
      </c>
      <c r="G70" s="65" t="s">
        <v>287</v>
      </c>
      <c r="H70" s="19">
        <v>86956</v>
      </c>
      <c r="I70" s="65" t="s">
        <v>264</v>
      </c>
      <c r="J70" s="65" t="s">
        <v>1182</v>
      </c>
      <c r="K70" s="12" t="s">
        <v>1296</v>
      </c>
      <c r="L70" s="65" t="s">
        <v>1402</v>
      </c>
      <c r="M70" s="65" t="s">
        <v>442</v>
      </c>
      <c r="N70" s="65" t="s">
        <v>449</v>
      </c>
      <c r="O70" s="27" t="s">
        <v>422</v>
      </c>
      <c r="P70" s="12" t="s">
        <v>445</v>
      </c>
      <c r="Q70" s="65" t="s">
        <v>454</v>
      </c>
      <c r="R70" s="65" t="s">
        <v>288</v>
      </c>
      <c r="S70" s="65" t="s">
        <v>288</v>
      </c>
      <c r="T70" s="65" t="s">
        <v>763</v>
      </c>
      <c r="U70" s="65" t="s">
        <v>1488</v>
      </c>
      <c r="V70" s="65" t="s">
        <v>952</v>
      </c>
      <c r="W70" s="20" t="str">
        <f>HYPERLINK(tbl_Datenquelle[[#This Row],[Internet-Seite]],"Link")</f>
        <v>Link</v>
      </c>
      <c r="X70" s="28" t="s">
        <v>1524</v>
      </c>
      <c r="Y70" s="19" t="s">
        <v>465</v>
      </c>
      <c r="Z70" s="19" t="s">
        <v>465</v>
      </c>
      <c r="AA70" s="19" t="s">
        <v>464</v>
      </c>
      <c r="AB70" s="12" t="s">
        <v>464</v>
      </c>
      <c r="AC70" s="12" t="s">
        <v>464</v>
      </c>
      <c r="AD70" s="65" t="s">
        <v>11</v>
      </c>
      <c r="AE70" s="12" t="s">
        <v>465</v>
      </c>
      <c r="AF70" s="12" t="s">
        <v>464</v>
      </c>
      <c r="AG70" s="12" t="s">
        <v>464</v>
      </c>
      <c r="AH70" s="12" t="s">
        <v>464</v>
      </c>
      <c r="AI70" s="12" t="s">
        <v>464</v>
      </c>
      <c r="AJ70" s="12" t="s">
        <v>464</v>
      </c>
      <c r="AK70" s="12" t="s">
        <v>464</v>
      </c>
      <c r="AL70" s="12" t="s">
        <v>464</v>
      </c>
      <c r="AM70" s="12" t="s">
        <v>464</v>
      </c>
      <c r="AN70" s="20" t="s">
        <v>1233</v>
      </c>
      <c r="AO70" s="12" t="s">
        <v>465</v>
      </c>
      <c r="AP70" s="11"/>
    </row>
    <row r="71" spans="1:42" ht="25.15" customHeight="1" x14ac:dyDescent="0.2">
      <c r="A71" s="18">
        <v>70</v>
      </c>
      <c r="B71" s="65" t="s">
        <v>1324</v>
      </c>
      <c r="C71" s="12" t="s">
        <v>263</v>
      </c>
      <c r="D71" s="12" t="s">
        <v>427</v>
      </c>
      <c r="E71" s="65" t="s">
        <v>563</v>
      </c>
      <c r="F71" s="65" t="s">
        <v>858</v>
      </c>
      <c r="G71" s="65" t="s">
        <v>1220</v>
      </c>
      <c r="H71" s="19">
        <v>86956</v>
      </c>
      <c r="I71" s="65" t="s">
        <v>264</v>
      </c>
      <c r="J71" s="65" t="s">
        <v>1226</v>
      </c>
      <c r="K71" s="12" t="s">
        <v>1296</v>
      </c>
      <c r="L71" s="65" t="s">
        <v>1230</v>
      </c>
      <c r="M71" s="65" t="s">
        <v>989</v>
      </c>
      <c r="N71" s="65" t="s">
        <v>451</v>
      </c>
      <c r="O71" s="12" t="s">
        <v>423</v>
      </c>
      <c r="P71" s="12" t="s">
        <v>445</v>
      </c>
      <c r="Q71" s="65" t="s">
        <v>454</v>
      </c>
      <c r="R71" s="65" t="s">
        <v>1099</v>
      </c>
      <c r="S71" s="65" t="s">
        <v>1006</v>
      </c>
      <c r="T71" s="65" t="s">
        <v>265</v>
      </c>
      <c r="U71" s="65" t="s">
        <v>1489</v>
      </c>
      <c r="V71" s="65" t="s">
        <v>953</v>
      </c>
      <c r="W71" s="20" t="str">
        <f>HYPERLINK(tbl_Datenquelle[[#This Row],[Internet-Seite]],"Link")</f>
        <v>Link</v>
      </c>
      <c r="X71" s="28" t="s">
        <v>1524</v>
      </c>
      <c r="Y71" s="19" t="s">
        <v>465</v>
      </c>
      <c r="Z71" s="19" t="s">
        <v>465</v>
      </c>
      <c r="AA71" s="19" t="s">
        <v>464</v>
      </c>
      <c r="AB71" s="12" t="s">
        <v>465</v>
      </c>
      <c r="AC71" s="12" t="s">
        <v>464</v>
      </c>
      <c r="AD71" s="66" t="s">
        <v>1360</v>
      </c>
      <c r="AE71" s="12" t="s">
        <v>464</v>
      </c>
      <c r="AF71" s="12" t="s">
        <v>464</v>
      </c>
      <c r="AG71" s="12" t="s">
        <v>464</v>
      </c>
      <c r="AH71" s="12" t="s">
        <v>464</v>
      </c>
      <c r="AI71" s="12" t="s">
        <v>464</v>
      </c>
      <c r="AJ71" s="12" t="s">
        <v>464</v>
      </c>
      <c r="AK71" s="12" t="s">
        <v>464</v>
      </c>
      <c r="AL71" s="12" t="s">
        <v>464</v>
      </c>
      <c r="AM71" s="12" t="s">
        <v>464</v>
      </c>
      <c r="AN71" s="20" t="s">
        <v>1233</v>
      </c>
      <c r="AO71" s="28" t="s">
        <v>464</v>
      </c>
      <c r="AP71" s="11"/>
    </row>
    <row r="72" spans="1:42" ht="25.15" customHeight="1" x14ac:dyDescent="0.2">
      <c r="A72" s="18">
        <v>71</v>
      </c>
      <c r="B72" s="65" t="s">
        <v>491</v>
      </c>
      <c r="C72" s="12" t="s">
        <v>291</v>
      </c>
      <c r="D72" s="12" t="s">
        <v>428</v>
      </c>
      <c r="E72" s="65" t="s">
        <v>561</v>
      </c>
      <c r="F72" s="65" t="s">
        <v>856</v>
      </c>
      <c r="G72" s="65" t="s">
        <v>292</v>
      </c>
      <c r="H72" s="19">
        <v>86956</v>
      </c>
      <c r="I72" s="65" t="s">
        <v>264</v>
      </c>
      <c r="J72" s="65" t="s">
        <v>1181</v>
      </c>
      <c r="K72" s="12" t="s">
        <v>1296</v>
      </c>
      <c r="L72" s="65" t="s">
        <v>1230</v>
      </c>
      <c r="M72" s="65" t="s">
        <v>442</v>
      </c>
      <c r="N72" s="65" t="s">
        <v>450</v>
      </c>
      <c r="O72" s="12" t="s">
        <v>423</v>
      </c>
      <c r="P72" s="12" t="s">
        <v>445</v>
      </c>
      <c r="Q72" s="65" t="s">
        <v>453</v>
      </c>
      <c r="R72" s="65" t="s">
        <v>276</v>
      </c>
      <c r="S72" s="65" t="s">
        <v>276</v>
      </c>
      <c r="T72" s="65" t="s">
        <v>762</v>
      </c>
      <c r="U72" s="65" t="s">
        <v>1490</v>
      </c>
      <c r="V72" s="65" t="s">
        <v>951</v>
      </c>
      <c r="W72" s="20" t="str">
        <f>HYPERLINK(tbl_Datenquelle[[#This Row],[Internet-Seite]],"Link")</f>
        <v>Link</v>
      </c>
      <c r="X72" s="28" t="s">
        <v>1524</v>
      </c>
      <c r="Y72" s="19" t="s">
        <v>465</v>
      </c>
      <c r="Z72" s="19" t="s">
        <v>465</v>
      </c>
      <c r="AA72" s="19" t="s">
        <v>464</v>
      </c>
      <c r="AB72" s="12" t="s">
        <v>464</v>
      </c>
      <c r="AC72" s="12" t="s">
        <v>465</v>
      </c>
      <c r="AD72" s="65" t="s">
        <v>11</v>
      </c>
      <c r="AE72" s="12" t="s">
        <v>465</v>
      </c>
      <c r="AF72" s="12" t="s">
        <v>465</v>
      </c>
      <c r="AG72" s="12" t="s">
        <v>465</v>
      </c>
      <c r="AH72" s="12" t="s">
        <v>464</v>
      </c>
      <c r="AI72" s="12" t="s">
        <v>464</v>
      </c>
      <c r="AJ72" s="12" t="s">
        <v>465</v>
      </c>
      <c r="AK72" s="12" t="s">
        <v>464</v>
      </c>
      <c r="AL72" s="12" t="s">
        <v>464</v>
      </c>
      <c r="AM72" s="12" t="s">
        <v>464</v>
      </c>
      <c r="AN72" s="20" t="s">
        <v>1233</v>
      </c>
      <c r="AO72" s="28" t="s">
        <v>464</v>
      </c>
      <c r="AP72" s="11"/>
    </row>
    <row r="73" spans="1:42" ht="25.15" customHeight="1" x14ac:dyDescent="0.2">
      <c r="A73" s="18">
        <v>72</v>
      </c>
      <c r="B73" s="65" t="s">
        <v>492</v>
      </c>
      <c r="C73" s="12" t="s">
        <v>281</v>
      </c>
      <c r="D73" s="12" t="s">
        <v>427</v>
      </c>
      <c r="E73" s="65" t="s">
        <v>564</v>
      </c>
      <c r="F73" s="65" t="s">
        <v>859</v>
      </c>
      <c r="G73" s="65" t="s">
        <v>282</v>
      </c>
      <c r="H73" s="19">
        <v>86956</v>
      </c>
      <c r="I73" s="65" t="s">
        <v>264</v>
      </c>
      <c r="J73" s="65" t="s">
        <v>1184</v>
      </c>
      <c r="K73" s="12" t="s">
        <v>1296</v>
      </c>
      <c r="L73" s="65" t="s">
        <v>15</v>
      </c>
      <c r="M73" s="65" t="s">
        <v>989</v>
      </c>
      <c r="N73" s="65" t="s">
        <v>450</v>
      </c>
      <c r="O73" s="12" t="s">
        <v>986</v>
      </c>
      <c r="P73" s="12" t="s">
        <v>445</v>
      </c>
      <c r="Q73" s="65" t="s">
        <v>453</v>
      </c>
      <c r="R73" s="65" t="s">
        <v>276</v>
      </c>
      <c r="S73" s="65" t="s">
        <v>276</v>
      </c>
      <c r="T73" s="65" t="s">
        <v>764</v>
      </c>
      <c r="U73" s="65" t="s">
        <v>1491</v>
      </c>
      <c r="V73" s="65" t="s">
        <v>954</v>
      </c>
      <c r="W73" s="20" t="str">
        <f>HYPERLINK(tbl_Datenquelle[[#This Row],[Internet-Seite]],"Link")</f>
        <v>Link</v>
      </c>
      <c r="X73" s="28" t="s">
        <v>1524</v>
      </c>
      <c r="Y73" s="19" t="s">
        <v>464</v>
      </c>
      <c r="Z73" s="19" t="s">
        <v>465</v>
      </c>
      <c r="AA73" s="19" t="s">
        <v>464</v>
      </c>
      <c r="AB73" s="12" t="s">
        <v>464</v>
      </c>
      <c r="AC73" s="12" t="s">
        <v>464</v>
      </c>
      <c r="AD73" s="65" t="s">
        <v>1360</v>
      </c>
      <c r="AE73" s="12" t="s">
        <v>464</v>
      </c>
      <c r="AF73" s="12" t="s">
        <v>464</v>
      </c>
      <c r="AG73" s="12" t="s">
        <v>464</v>
      </c>
      <c r="AH73" s="12" t="s">
        <v>464</v>
      </c>
      <c r="AI73" s="12" t="s">
        <v>464</v>
      </c>
      <c r="AJ73" s="12" t="s">
        <v>464</v>
      </c>
      <c r="AK73" s="12" t="s">
        <v>464</v>
      </c>
      <c r="AL73" s="12" t="s">
        <v>464</v>
      </c>
      <c r="AM73" s="12" t="s">
        <v>464</v>
      </c>
      <c r="AN73" s="20" t="s">
        <v>1233</v>
      </c>
      <c r="AO73" s="28" t="s">
        <v>464</v>
      </c>
      <c r="AP73" s="11"/>
    </row>
    <row r="74" spans="1:42" ht="25.15" customHeight="1" x14ac:dyDescent="0.2">
      <c r="A74" s="18">
        <v>73</v>
      </c>
      <c r="B74" s="65" t="s">
        <v>1090</v>
      </c>
      <c r="C74" s="12" t="s">
        <v>278</v>
      </c>
      <c r="D74" s="12" t="s">
        <v>427</v>
      </c>
      <c r="E74" s="65" t="s">
        <v>565</v>
      </c>
      <c r="F74" s="65" t="s">
        <v>860</v>
      </c>
      <c r="G74" s="65" t="s">
        <v>279</v>
      </c>
      <c r="H74" s="19">
        <v>86956</v>
      </c>
      <c r="I74" s="65" t="s">
        <v>264</v>
      </c>
      <c r="J74" s="65" t="s">
        <v>1111</v>
      </c>
      <c r="K74" s="12" t="s">
        <v>1296</v>
      </c>
      <c r="L74" s="65" t="s">
        <v>15</v>
      </c>
      <c r="M74" s="65" t="s">
        <v>442</v>
      </c>
      <c r="N74" s="65" t="s">
        <v>450</v>
      </c>
      <c r="O74" s="27" t="s">
        <v>986</v>
      </c>
      <c r="P74" s="12" t="s">
        <v>445</v>
      </c>
      <c r="Q74" s="65" t="s">
        <v>453</v>
      </c>
      <c r="R74" s="65" t="s">
        <v>276</v>
      </c>
      <c r="S74" s="65" t="s">
        <v>276</v>
      </c>
      <c r="T74" s="65" t="s">
        <v>765</v>
      </c>
      <c r="U74" s="65" t="s">
        <v>280</v>
      </c>
      <c r="V74" s="65" t="s">
        <v>955</v>
      </c>
      <c r="W74" s="20" t="str">
        <f>HYPERLINK(tbl_Datenquelle[[#This Row],[Internet-Seite]],"Link")</f>
        <v>Link</v>
      </c>
      <c r="X74" s="28" t="s">
        <v>1524</v>
      </c>
      <c r="Y74" s="19" t="s">
        <v>464</v>
      </c>
      <c r="Z74" s="19" t="s">
        <v>465</v>
      </c>
      <c r="AA74" s="19" t="s">
        <v>464</v>
      </c>
      <c r="AB74" s="12" t="s">
        <v>464</v>
      </c>
      <c r="AC74" s="12" t="s">
        <v>464</v>
      </c>
      <c r="AD74" s="65" t="s">
        <v>11</v>
      </c>
      <c r="AE74" s="12" t="s">
        <v>465</v>
      </c>
      <c r="AF74" s="12" t="s">
        <v>464</v>
      </c>
      <c r="AG74" s="12" t="s">
        <v>464</v>
      </c>
      <c r="AH74" s="12" t="s">
        <v>464</v>
      </c>
      <c r="AI74" s="12" t="s">
        <v>464</v>
      </c>
      <c r="AJ74" s="12" t="s">
        <v>464</v>
      </c>
      <c r="AK74" s="12" t="s">
        <v>464</v>
      </c>
      <c r="AL74" s="12" t="s">
        <v>464</v>
      </c>
      <c r="AM74" s="12" t="s">
        <v>465</v>
      </c>
      <c r="AN74" s="20" t="s">
        <v>1233</v>
      </c>
      <c r="AO74" s="28" t="s">
        <v>464</v>
      </c>
      <c r="AP74" s="11"/>
    </row>
    <row r="75" spans="1:42" ht="25.15" customHeight="1" x14ac:dyDescent="0.2">
      <c r="A75" s="18">
        <v>74</v>
      </c>
      <c r="B75" s="65" t="s">
        <v>1123</v>
      </c>
      <c r="C75" s="12" t="s">
        <v>270</v>
      </c>
      <c r="D75" s="12" t="s">
        <v>427</v>
      </c>
      <c r="E75" s="65" t="s">
        <v>436</v>
      </c>
      <c r="F75" s="65" t="s">
        <v>477</v>
      </c>
      <c r="G75" s="65" t="s">
        <v>271</v>
      </c>
      <c r="H75" s="19">
        <v>86956</v>
      </c>
      <c r="I75" s="65" t="s">
        <v>264</v>
      </c>
      <c r="J75" s="65" t="s">
        <v>1183</v>
      </c>
      <c r="K75" s="12" t="s">
        <v>1296</v>
      </c>
      <c r="L75" s="65" t="s">
        <v>1230</v>
      </c>
      <c r="M75" s="65" t="s">
        <v>442</v>
      </c>
      <c r="N75" s="65" t="s">
        <v>451</v>
      </c>
      <c r="O75" s="12" t="s">
        <v>423</v>
      </c>
      <c r="P75" s="12" t="s">
        <v>444</v>
      </c>
      <c r="Q75" s="65" t="s">
        <v>454</v>
      </c>
      <c r="R75" s="65" t="s">
        <v>1317</v>
      </c>
      <c r="S75" s="65" t="s">
        <v>1006</v>
      </c>
      <c r="T75" s="65" t="s">
        <v>272</v>
      </c>
      <c r="U75" s="65" t="s">
        <v>273</v>
      </c>
      <c r="V75" s="65" t="s">
        <v>420</v>
      </c>
      <c r="W75" s="20" t="s">
        <v>421</v>
      </c>
      <c r="X75" s="28" t="s">
        <v>1524</v>
      </c>
      <c r="Y75" s="19" t="s">
        <v>465</v>
      </c>
      <c r="Z75" s="19" t="s">
        <v>465</v>
      </c>
      <c r="AA75" s="19" t="s">
        <v>464</v>
      </c>
      <c r="AB75" s="12" t="s">
        <v>464</v>
      </c>
      <c r="AC75" s="12" t="s">
        <v>465</v>
      </c>
      <c r="AD75" s="65" t="s">
        <v>1360</v>
      </c>
      <c r="AE75" s="12" t="s">
        <v>464</v>
      </c>
      <c r="AF75" s="12" t="s">
        <v>464</v>
      </c>
      <c r="AG75" s="12" t="s">
        <v>464</v>
      </c>
      <c r="AH75" s="12" t="s">
        <v>464</v>
      </c>
      <c r="AI75" s="12" t="s">
        <v>464</v>
      </c>
      <c r="AJ75" s="12" t="s">
        <v>464</v>
      </c>
      <c r="AK75" s="12" t="s">
        <v>464</v>
      </c>
      <c r="AL75" s="12" t="s">
        <v>464</v>
      </c>
      <c r="AM75" s="12" t="s">
        <v>464</v>
      </c>
      <c r="AN75" s="20" t="s">
        <v>1233</v>
      </c>
      <c r="AO75" s="28" t="s">
        <v>464</v>
      </c>
      <c r="AP75" s="11"/>
    </row>
    <row r="76" spans="1:42" ht="25.15" customHeight="1" x14ac:dyDescent="0.2">
      <c r="A76" s="18">
        <v>75</v>
      </c>
      <c r="B76" s="65" t="s">
        <v>1121</v>
      </c>
      <c r="C76" s="12" t="s">
        <v>274</v>
      </c>
      <c r="D76" s="12" t="s">
        <v>427</v>
      </c>
      <c r="E76" s="65" t="s">
        <v>559</v>
      </c>
      <c r="F76" s="65" t="s">
        <v>854</v>
      </c>
      <c r="G76" s="65" t="s">
        <v>275</v>
      </c>
      <c r="H76" s="19">
        <v>86956</v>
      </c>
      <c r="I76" s="65" t="s">
        <v>264</v>
      </c>
      <c r="J76" s="65" t="s">
        <v>1179</v>
      </c>
      <c r="K76" s="12" t="s">
        <v>1296</v>
      </c>
      <c r="L76" s="65" t="s">
        <v>1230</v>
      </c>
      <c r="M76" s="65" t="s">
        <v>442</v>
      </c>
      <c r="N76" s="65" t="s">
        <v>450</v>
      </c>
      <c r="O76" s="12" t="s">
        <v>423</v>
      </c>
      <c r="P76" s="12" t="s">
        <v>445</v>
      </c>
      <c r="Q76" s="65" t="s">
        <v>453</v>
      </c>
      <c r="R76" s="65" t="s">
        <v>276</v>
      </c>
      <c r="S76" s="65" t="s">
        <v>276</v>
      </c>
      <c r="T76" s="65" t="s">
        <v>760</v>
      </c>
      <c r="U76" s="65" t="s">
        <v>1492</v>
      </c>
      <c r="V76" s="65" t="s">
        <v>948</v>
      </c>
      <c r="W76" s="20" t="str">
        <f>HYPERLINK(tbl_Datenquelle[[#This Row],[Internet-Seite]],"Link")</f>
        <v>Link</v>
      </c>
      <c r="X76" s="28" t="s">
        <v>1524</v>
      </c>
      <c r="Y76" s="19" t="s">
        <v>465</v>
      </c>
      <c r="Z76" s="19" t="s">
        <v>465</v>
      </c>
      <c r="AA76" s="19" t="s">
        <v>464</v>
      </c>
      <c r="AB76" s="12" t="s">
        <v>464</v>
      </c>
      <c r="AC76" s="12" t="s">
        <v>464</v>
      </c>
      <c r="AD76" s="65" t="s">
        <v>11</v>
      </c>
      <c r="AE76" s="12" t="s">
        <v>465</v>
      </c>
      <c r="AF76" s="12" t="s">
        <v>464</v>
      </c>
      <c r="AG76" s="12" t="s">
        <v>465</v>
      </c>
      <c r="AH76" s="12" t="s">
        <v>464</v>
      </c>
      <c r="AI76" s="12" t="s">
        <v>464</v>
      </c>
      <c r="AJ76" s="12" t="s">
        <v>464</v>
      </c>
      <c r="AK76" s="12" t="s">
        <v>464</v>
      </c>
      <c r="AL76" s="12" t="s">
        <v>464</v>
      </c>
      <c r="AM76" s="12" t="s">
        <v>464</v>
      </c>
      <c r="AN76" s="20" t="s">
        <v>1233</v>
      </c>
      <c r="AO76" s="28" t="s">
        <v>464</v>
      </c>
      <c r="AP76" s="11"/>
    </row>
    <row r="77" spans="1:42" ht="25.15" customHeight="1" x14ac:dyDescent="0.2">
      <c r="A77" s="18">
        <v>76</v>
      </c>
      <c r="B77" s="65" t="s">
        <v>1320</v>
      </c>
      <c r="C77" s="12">
        <v>1901480048</v>
      </c>
      <c r="D77" s="12" t="s">
        <v>427</v>
      </c>
      <c r="E77" s="65" t="s">
        <v>560</v>
      </c>
      <c r="F77" s="65" t="s">
        <v>855</v>
      </c>
      <c r="G77" s="65" t="s">
        <v>268</v>
      </c>
      <c r="H77" s="19">
        <v>86956</v>
      </c>
      <c r="I77" s="65" t="s">
        <v>264</v>
      </c>
      <c r="J77" s="65" t="s">
        <v>1180</v>
      </c>
      <c r="K77" s="12" t="s">
        <v>1296</v>
      </c>
      <c r="L77" s="65" t="s">
        <v>15</v>
      </c>
      <c r="M77" s="65" t="s">
        <v>989</v>
      </c>
      <c r="N77" s="65" t="s">
        <v>451</v>
      </c>
      <c r="O77" s="12" t="s">
        <v>986</v>
      </c>
      <c r="P77" s="12" t="s">
        <v>445</v>
      </c>
      <c r="Q77" s="65" t="s">
        <v>454</v>
      </c>
      <c r="R77" s="65" t="s">
        <v>1322</v>
      </c>
      <c r="S77" s="65" t="s">
        <v>1006</v>
      </c>
      <c r="T77" s="65" t="s">
        <v>269</v>
      </c>
      <c r="U77" s="65" t="s">
        <v>1493</v>
      </c>
      <c r="V77" s="65" t="s">
        <v>950</v>
      </c>
      <c r="W77" s="20" t="str">
        <f>HYPERLINK(tbl_Datenquelle[[#This Row],[Internet-Seite]],"Link")</f>
        <v>Link</v>
      </c>
      <c r="X77" s="28" t="s">
        <v>1524</v>
      </c>
      <c r="Y77" s="19" t="s">
        <v>464</v>
      </c>
      <c r="Z77" s="19" t="s">
        <v>465</v>
      </c>
      <c r="AA77" s="19" t="s">
        <v>464</v>
      </c>
      <c r="AB77" s="12" t="s">
        <v>465</v>
      </c>
      <c r="AC77" s="12" t="s">
        <v>464</v>
      </c>
      <c r="AD77" s="65" t="s">
        <v>11</v>
      </c>
      <c r="AE77" s="12" t="s">
        <v>465</v>
      </c>
      <c r="AF77" s="12" t="s">
        <v>464</v>
      </c>
      <c r="AG77" s="12" t="s">
        <v>464</v>
      </c>
      <c r="AH77" s="12" t="s">
        <v>464</v>
      </c>
      <c r="AI77" s="12" t="s">
        <v>464</v>
      </c>
      <c r="AJ77" s="12" t="s">
        <v>464</v>
      </c>
      <c r="AK77" s="12" t="s">
        <v>464</v>
      </c>
      <c r="AL77" s="12" t="s">
        <v>464</v>
      </c>
      <c r="AM77" s="12" t="s">
        <v>464</v>
      </c>
      <c r="AN77" s="12" t="s">
        <v>1240</v>
      </c>
      <c r="AO77" s="12" t="s">
        <v>465</v>
      </c>
      <c r="AP77" s="11"/>
    </row>
    <row r="78" spans="1:42" ht="25.15" customHeight="1" x14ac:dyDescent="0.2">
      <c r="A78" s="18">
        <v>77</v>
      </c>
      <c r="B78" s="65" t="s">
        <v>1122</v>
      </c>
      <c r="C78" s="12">
        <v>1901480081</v>
      </c>
      <c r="D78" s="12" t="s">
        <v>427</v>
      </c>
      <c r="E78" s="65" t="s">
        <v>1218</v>
      </c>
      <c r="F78" s="65" t="s">
        <v>1219</v>
      </c>
      <c r="G78" s="65" t="s">
        <v>268</v>
      </c>
      <c r="H78" s="19">
        <v>86956</v>
      </c>
      <c r="I78" s="65" t="s">
        <v>264</v>
      </c>
      <c r="J78" s="65" t="s">
        <v>1180</v>
      </c>
      <c r="K78" s="12" t="s">
        <v>1296</v>
      </c>
      <c r="L78" s="65" t="s">
        <v>15</v>
      </c>
      <c r="M78" s="65" t="s">
        <v>442</v>
      </c>
      <c r="N78" s="65" t="s">
        <v>449</v>
      </c>
      <c r="O78" s="12" t="s">
        <v>422</v>
      </c>
      <c r="P78" s="12" t="s">
        <v>445</v>
      </c>
      <c r="Q78" s="65" t="s">
        <v>453</v>
      </c>
      <c r="R78" s="65" t="s">
        <v>1003</v>
      </c>
      <c r="S78" s="65" t="s">
        <v>284</v>
      </c>
      <c r="T78" s="65" t="s">
        <v>761</v>
      </c>
      <c r="U78" s="65" t="s">
        <v>1494</v>
      </c>
      <c r="V78" s="65" t="s">
        <v>949</v>
      </c>
      <c r="W78" s="20" t="str">
        <f>HYPERLINK(tbl_Datenquelle[[#This Row],[Internet-Seite]],"Link")</f>
        <v>Link</v>
      </c>
      <c r="X78" s="12" t="s">
        <v>1522</v>
      </c>
      <c r="Y78" s="19" t="s">
        <v>464</v>
      </c>
      <c r="Z78" s="19" t="s">
        <v>465</v>
      </c>
      <c r="AA78" s="19" t="s">
        <v>464</v>
      </c>
      <c r="AB78" s="12" t="s">
        <v>464</v>
      </c>
      <c r="AC78" s="12" t="s">
        <v>464</v>
      </c>
      <c r="AD78" s="65" t="s">
        <v>1360</v>
      </c>
      <c r="AE78" s="12" t="s">
        <v>464</v>
      </c>
      <c r="AF78" s="12" t="s">
        <v>464</v>
      </c>
      <c r="AG78" s="12" t="s">
        <v>465</v>
      </c>
      <c r="AH78" s="12" t="s">
        <v>464</v>
      </c>
      <c r="AI78" s="12" t="s">
        <v>464</v>
      </c>
      <c r="AJ78" s="12" t="s">
        <v>465</v>
      </c>
      <c r="AK78" s="12" t="s">
        <v>464</v>
      </c>
      <c r="AL78" s="12" t="s">
        <v>464</v>
      </c>
      <c r="AM78" s="12" t="s">
        <v>464</v>
      </c>
      <c r="AN78" s="12" t="s">
        <v>1240</v>
      </c>
      <c r="AO78" s="12" t="s">
        <v>465</v>
      </c>
      <c r="AP78" s="11"/>
    </row>
    <row r="79" spans="1:42" ht="25.15" customHeight="1" x14ac:dyDescent="0.2">
      <c r="A79" s="18">
        <v>78</v>
      </c>
      <c r="B79" s="65" t="s">
        <v>293</v>
      </c>
      <c r="C79" s="12" t="s">
        <v>294</v>
      </c>
      <c r="D79" s="12" t="s">
        <v>427</v>
      </c>
      <c r="E79" s="65" t="s">
        <v>566</v>
      </c>
      <c r="F79" s="65" t="s">
        <v>861</v>
      </c>
      <c r="G79" s="65" t="s">
        <v>603</v>
      </c>
      <c r="H79" s="19">
        <v>86986</v>
      </c>
      <c r="I79" s="65" t="s">
        <v>295</v>
      </c>
      <c r="J79" s="65" t="s">
        <v>1185</v>
      </c>
      <c r="K79" s="12" t="s">
        <v>1296</v>
      </c>
      <c r="L79" s="65" t="s">
        <v>1230</v>
      </c>
      <c r="M79" s="65" t="s">
        <v>989</v>
      </c>
      <c r="N79" s="65" t="s">
        <v>451</v>
      </c>
      <c r="O79" s="12" t="s">
        <v>423</v>
      </c>
      <c r="P79" s="12" t="s">
        <v>446</v>
      </c>
      <c r="Q79" s="65" t="s">
        <v>454</v>
      </c>
      <c r="R79" s="65" t="s">
        <v>1325</v>
      </c>
      <c r="S79" s="65" t="s">
        <v>1006</v>
      </c>
      <c r="T79" s="65" t="s">
        <v>766</v>
      </c>
      <c r="U79" s="65" t="s">
        <v>1495</v>
      </c>
      <c r="V79" s="65" t="s">
        <v>956</v>
      </c>
      <c r="W79" s="20" t="str">
        <f>HYPERLINK(tbl_Datenquelle[[#This Row],[Internet-Seite]],"Link")</f>
        <v>Link</v>
      </c>
      <c r="X79" s="28" t="s">
        <v>1524</v>
      </c>
      <c r="Y79" s="19" t="s">
        <v>465</v>
      </c>
      <c r="Z79" s="19" t="s">
        <v>465</v>
      </c>
      <c r="AA79" s="19" t="s">
        <v>464</v>
      </c>
      <c r="AB79" s="12" t="s">
        <v>464</v>
      </c>
      <c r="AC79" s="12" t="s">
        <v>464</v>
      </c>
      <c r="AD79" s="66" t="s">
        <v>11</v>
      </c>
      <c r="AE79" s="12" t="s">
        <v>464</v>
      </c>
      <c r="AF79" s="12" t="s">
        <v>464</v>
      </c>
      <c r="AG79" s="12" t="s">
        <v>464</v>
      </c>
      <c r="AH79" s="12" t="s">
        <v>464</v>
      </c>
      <c r="AI79" s="12" t="s">
        <v>464</v>
      </c>
      <c r="AJ79" s="12" t="s">
        <v>464</v>
      </c>
      <c r="AK79" s="12" t="s">
        <v>464</v>
      </c>
      <c r="AL79" s="12" t="s">
        <v>464</v>
      </c>
      <c r="AM79" s="12" t="s">
        <v>464</v>
      </c>
      <c r="AN79" s="12" t="s">
        <v>1240</v>
      </c>
      <c r="AO79" s="28" t="s">
        <v>464</v>
      </c>
      <c r="AP79" s="11"/>
    </row>
    <row r="80" spans="1:42" ht="25.15" customHeight="1" x14ac:dyDescent="0.2">
      <c r="A80" s="18">
        <v>79</v>
      </c>
      <c r="B80" s="65" t="s">
        <v>493</v>
      </c>
      <c r="C80" s="12" t="s">
        <v>297</v>
      </c>
      <c r="D80" s="12" t="s">
        <v>427</v>
      </c>
      <c r="E80" s="65" t="s">
        <v>577</v>
      </c>
      <c r="F80" s="65" t="s">
        <v>872</v>
      </c>
      <c r="G80" s="65" t="s">
        <v>1071</v>
      </c>
      <c r="H80" s="19">
        <v>86987</v>
      </c>
      <c r="I80" s="65" t="s">
        <v>298</v>
      </c>
      <c r="J80" s="65" t="s">
        <v>1112</v>
      </c>
      <c r="K80" s="12" t="s">
        <v>1296</v>
      </c>
      <c r="L80" s="65" t="s">
        <v>1230</v>
      </c>
      <c r="M80" s="65" t="s">
        <v>442</v>
      </c>
      <c r="N80" s="65" t="s">
        <v>450</v>
      </c>
      <c r="O80" s="12" t="s">
        <v>423</v>
      </c>
      <c r="P80" s="12" t="s">
        <v>1416</v>
      </c>
      <c r="Q80" s="65" t="s">
        <v>453</v>
      </c>
      <c r="R80" s="65" t="s">
        <v>299</v>
      </c>
      <c r="S80" s="65" t="s">
        <v>299</v>
      </c>
      <c r="T80" s="65" t="s">
        <v>767</v>
      </c>
      <c r="U80" s="65" t="s">
        <v>301</v>
      </c>
      <c r="V80" s="65" t="s">
        <v>957</v>
      </c>
      <c r="W80" s="20" t="str">
        <f>HYPERLINK(tbl_Datenquelle[[#This Row],[Internet-Seite]],"Link")</f>
        <v>Link</v>
      </c>
      <c r="X80" s="28" t="s">
        <v>1524</v>
      </c>
      <c r="Y80" s="19" t="s">
        <v>465</v>
      </c>
      <c r="Z80" s="19" t="s">
        <v>465</v>
      </c>
      <c r="AA80" s="19" t="s">
        <v>464</v>
      </c>
      <c r="AB80" s="12" t="s">
        <v>464</v>
      </c>
      <c r="AC80" s="12" t="s">
        <v>464</v>
      </c>
      <c r="AD80" s="65" t="s">
        <v>1360</v>
      </c>
      <c r="AE80" s="12" t="s">
        <v>464</v>
      </c>
      <c r="AF80" s="12" t="s">
        <v>464</v>
      </c>
      <c r="AG80" s="12" t="s">
        <v>464</v>
      </c>
      <c r="AH80" s="12" t="s">
        <v>464</v>
      </c>
      <c r="AI80" s="12" t="s">
        <v>464</v>
      </c>
      <c r="AJ80" s="12" t="s">
        <v>464</v>
      </c>
      <c r="AK80" s="12" t="s">
        <v>464</v>
      </c>
      <c r="AL80" s="12" t="s">
        <v>464</v>
      </c>
      <c r="AM80" s="12" t="s">
        <v>464</v>
      </c>
      <c r="AN80" s="20" t="s">
        <v>1233</v>
      </c>
      <c r="AO80" s="28" t="s">
        <v>464</v>
      </c>
      <c r="AP80" s="11"/>
    </row>
    <row r="81" spans="1:42" ht="25.15" customHeight="1" x14ac:dyDescent="0.2">
      <c r="A81" s="18">
        <v>80</v>
      </c>
      <c r="B81" s="65" t="s">
        <v>494</v>
      </c>
      <c r="C81" s="12">
        <v>1901520055</v>
      </c>
      <c r="D81" s="12" t="s">
        <v>427</v>
      </c>
      <c r="E81" s="65" t="s">
        <v>567</v>
      </c>
      <c r="F81" s="65" t="s">
        <v>862</v>
      </c>
      <c r="G81" s="65" t="s">
        <v>604</v>
      </c>
      <c r="H81" s="19">
        <v>82402</v>
      </c>
      <c r="I81" s="65" t="s">
        <v>303</v>
      </c>
      <c r="J81" s="65" t="s">
        <v>1227</v>
      </c>
      <c r="K81" s="12" t="s">
        <v>1298</v>
      </c>
      <c r="L81" s="65" t="s">
        <v>1402</v>
      </c>
      <c r="M81" s="65" t="s">
        <v>989</v>
      </c>
      <c r="N81" s="65" t="s">
        <v>450</v>
      </c>
      <c r="O81" s="27" t="s">
        <v>985</v>
      </c>
      <c r="P81" s="12" t="s">
        <v>444</v>
      </c>
      <c r="Q81" s="65" t="s">
        <v>454</v>
      </c>
      <c r="R81" s="65" t="s">
        <v>304</v>
      </c>
      <c r="S81" s="65" t="s">
        <v>304</v>
      </c>
      <c r="T81" s="65" t="s">
        <v>768</v>
      </c>
      <c r="U81" s="65" t="s">
        <v>1496</v>
      </c>
      <c r="V81" s="65" t="s">
        <v>958</v>
      </c>
      <c r="W81" s="20" t="str">
        <f>HYPERLINK(tbl_Datenquelle[[#This Row],[Internet-Seite]],"Link")</f>
        <v>Link</v>
      </c>
      <c r="X81" s="12" t="s">
        <v>1526</v>
      </c>
      <c r="Y81" s="19" t="s">
        <v>465</v>
      </c>
      <c r="Z81" s="19" t="s">
        <v>465</v>
      </c>
      <c r="AA81" s="19" t="s">
        <v>465</v>
      </c>
      <c r="AB81" s="12" t="s">
        <v>465</v>
      </c>
      <c r="AC81" s="12" t="s">
        <v>464</v>
      </c>
      <c r="AD81" s="65" t="s">
        <v>11</v>
      </c>
      <c r="AE81" s="12" t="s">
        <v>465</v>
      </c>
      <c r="AF81" s="12" t="s">
        <v>464</v>
      </c>
      <c r="AG81" s="12" t="s">
        <v>465</v>
      </c>
      <c r="AH81" s="12" t="s">
        <v>464</v>
      </c>
      <c r="AI81" s="12" t="s">
        <v>464</v>
      </c>
      <c r="AJ81" s="12" t="s">
        <v>464</v>
      </c>
      <c r="AK81" s="12" t="s">
        <v>464</v>
      </c>
      <c r="AL81" s="12" t="s">
        <v>464</v>
      </c>
      <c r="AM81" s="12" t="s">
        <v>464</v>
      </c>
      <c r="AN81" s="20" t="s">
        <v>1233</v>
      </c>
      <c r="AO81" s="28" t="s">
        <v>464</v>
      </c>
      <c r="AP81" s="11"/>
    </row>
    <row r="82" spans="1:42" ht="25.15" customHeight="1" x14ac:dyDescent="0.2">
      <c r="A82" s="18">
        <v>81</v>
      </c>
      <c r="B82" s="65" t="s">
        <v>306</v>
      </c>
      <c r="C82" s="12">
        <v>1901520080</v>
      </c>
      <c r="D82" s="12" t="s">
        <v>427</v>
      </c>
      <c r="E82" s="65" t="s">
        <v>433</v>
      </c>
      <c r="F82" s="65" t="s">
        <v>474</v>
      </c>
      <c r="G82" s="65" t="s">
        <v>401</v>
      </c>
      <c r="H82" s="19">
        <v>82402</v>
      </c>
      <c r="I82" s="65" t="s">
        <v>303</v>
      </c>
      <c r="J82" s="65" t="s">
        <v>1113</v>
      </c>
      <c r="K82" s="12" t="s">
        <v>1298</v>
      </c>
      <c r="L82" s="65" t="s">
        <v>15</v>
      </c>
      <c r="M82" s="65" t="s">
        <v>442</v>
      </c>
      <c r="N82" s="65" t="s">
        <v>449</v>
      </c>
      <c r="O82" s="12" t="s">
        <v>422</v>
      </c>
      <c r="P82" s="12" t="s">
        <v>444</v>
      </c>
      <c r="Q82" s="65" t="s">
        <v>453</v>
      </c>
      <c r="R82" s="65" t="s">
        <v>400</v>
      </c>
      <c r="S82" s="65" t="s">
        <v>306</v>
      </c>
      <c r="T82" s="65" t="s">
        <v>1105</v>
      </c>
      <c r="U82" s="65" t="s">
        <v>407</v>
      </c>
      <c r="V82" s="65" t="s">
        <v>417</v>
      </c>
      <c r="W82" s="20" t="s">
        <v>421</v>
      </c>
      <c r="X82" s="12" t="s">
        <v>1522</v>
      </c>
      <c r="Y82" s="19" t="s">
        <v>464</v>
      </c>
      <c r="Z82" s="19" t="s">
        <v>465</v>
      </c>
      <c r="AA82" s="19" t="s">
        <v>464</v>
      </c>
      <c r="AB82" s="12" t="s">
        <v>464</v>
      </c>
      <c r="AC82" s="12" t="s">
        <v>464</v>
      </c>
      <c r="AD82" s="65" t="s">
        <v>1360</v>
      </c>
      <c r="AE82" s="12" t="s">
        <v>464</v>
      </c>
      <c r="AF82" s="12" t="s">
        <v>464</v>
      </c>
      <c r="AG82" s="12" t="s">
        <v>465</v>
      </c>
      <c r="AH82" s="12" t="s">
        <v>464</v>
      </c>
      <c r="AI82" s="12" t="s">
        <v>464</v>
      </c>
      <c r="AJ82" s="12" t="s">
        <v>465</v>
      </c>
      <c r="AK82" s="12" t="s">
        <v>464</v>
      </c>
      <c r="AL82" s="12" t="s">
        <v>464</v>
      </c>
      <c r="AM82" s="12" t="s">
        <v>464</v>
      </c>
      <c r="AN82" s="20" t="s">
        <v>1233</v>
      </c>
      <c r="AO82" s="12" t="s">
        <v>465</v>
      </c>
      <c r="AP82" s="11"/>
    </row>
    <row r="83" spans="1:42" ht="25.15" customHeight="1" x14ac:dyDescent="0.2">
      <c r="A83" s="18">
        <v>82</v>
      </c>
      <c r="B83" s="65" t="s">
        <v>309</v>
      </c>
      <c r="C83" s="12" t="s">
        <v>310</v>
      </c>
      <c r="D83" s="12" t="s">
        <v>427</v>
      </c>
      <c r="E83" s="65" t="s">
        <v>568</v>
      </c>
      <c r="F83" s="65" t="s">
        <v>863</v>
      </c>
      <c r="G83" s="65" t="s">
        <v>311</v>
      </c>
      <c r="H83" s="19">
        <v>82404</v>
      </c>
      <c r="I83" s="65" t="s">
        <v>312</v>
      </c>
      <c r="J83" s="65" t="s">
        <v>1186</v>
      </c>
      <c r="K83" s="12" t="s">
        <v>1298</v>
      </c>
      <c r="L83" s="65" t="s">
        <v>1230</v>
      </c>
      <c r="M83" s="65" t="s">
        <v>442</v>
      </c>
      <c r="N83" s="65" t="s">
        <v>450</v>
      </c>
      <c r="O83" s="12" t="s">
        <v>423</v>
      </c>
      <c r="P83" s="12" t="s">
        <v>445</v>
      </c>
      <c r="Q83" s="65" t="s">
        <v>453</v>
      </c>
      <c r="R83" s="65" t="s">
        <v>313</v>
      </c>
      <c r="S83" s="65" t="s">
        <v>313</v>
      </c>
      <c r="T83" s="65" t="s">
        <v>769</v>
      </c>
      <c r="U83" s="65" t="s">
        <v>1497</v>
      </c>
      <c r="V83" s="65" t="s">
        <v>959</v>
      </c>
      <c r="W83" s="20" t="str">
        <f>HYPERLINK(tbl_Datenquelle[[#This Row],[Internet-Seite]],"Link")</f>
        <v>Link</v>
      </c>
      <c r="X83" s="28" t="s">
        <v>1524</v>
      </c>
      <c r="Y83" s="19" t="s">
        <v>465</v>
      </c>
      <c r="Z83" s="19" t="s">
        <v>465</v>
      </c>
      <c r="AA83" s="19" t="s">
        <v>464</v>
      </c>
      <c r="AB83" s="12" t="s">
        <v>464</v>
      </c>
      <c r="AC83" s="12" t="s">
        <v>464</v>
      </c>
      <c r="AD83" s="65" t="s">
        <v>1360</v>
      </c>
      <c r="AE83" s="12" t="s">
        <v>464</v>
      </c>
      <c r="AF83" s="12" t="s">
        <v>464</v>
      </c>
      <c r="AG83" s="12" t="s">
        <v>464</v>
      </c>
      <c r="AH83" s="12" t="s">
        <v>464</v>
      </c>
      <c r="AI83" s="12" t="s">
        <v>464</v>
      </c>
      <c r="AJ83" s="12" t="s">
        <v>464</v>
      </c>
      <c r="AK83" s="12" t="s">
        <v>464</v>
      </c>
      <c r="AL83" s="12" t="s">
        <v>464</v>
      </c>
      <c r="AM83" s="12" t="s">
        <v>464</v>
      </c>
      <c r="AN83" s="20" t="s">
        <v>1233</v>
      </c>
      <c r="AO83" s="28" t="s">
        <v>464</v>
      </c>
      <c r="AP83" s="11"/>
    </row>
    <row r="84" spans="1:42" ht="25.15" customHeight="1" x14ac:dyDescent="0.2">
      <c r="A84" s="18">
        <v>83</v>
      </c>
      <c r="B84" s="65" t="s">
        <v>314</v>
      </c>
      <c r="C84" s="12">
        <v>1901540057</v>
      </c>
      <c r="D84" s="12" t="s">
        <v>427</v>
      </c>
      <c r="E84" s="65" t="s">
        <v>569</v>
      </c>
      <c r="F84" s="65" t="s">
        <v>864</v>
      </c>
      <c r="G84" s="65" t="s">
        <v>316</v>
      </c>
      <c r="H84" s="19">
        <v>86989</v>
      </c>
      <c r="I84" s="65" t="s">
        <v>317</v>
      </c>
      <c r="J84" s="65" t="s">
        <v>1187</v>
      </c>
      <c r="K84" s="12" t="s">
        <v>1297</v>
      </c>
      <c r="L84" s="65" t="s">
        <v>1230</v>
      </c>
      <c r="M84" s="65" t="s">
        <v>989</v>
      </c>
      <c r="N84" s="65" t="s">
        <v>450</v>
      </c>
      <c r="O84" s="12" t="s">
        <v>987</v>
      </c>
      <c r="P84" s="12" t="s">
        <v>445</v>
      </c>
      <c r="Q84" s="65" t="s">
        <v>453</v>
      </c>
      <c r="R84" s="65" t="s">
        <v>318</v>
      </c>
      <c r="S84" s="65" t="s">
        <v>318</v>
      </c>
      <c r="T84" s="65" t="s">
        <v>770</v>
      </c>
      <c r="U84" s="65" t="s">
        <v>1498</v>
      </c>
      <c r="V84" s="65" t="s">
        <v>960</v>
      </c>
      <c r="W84" s="20" t="str">
        <f>HYPERLINK(tbl_Datenquelle[[#This Row],[Internet-Seite]],"Link")</f>
        <v>Link</v>
      </c>
      <c r="X84" s="12" t="s">
        <v>1526</v>
      </c>
      <c r="Y84" s="19" t="s">
        <v>465</v>
      </c>
      <c r="Z84" s="19" t="s">
        <v>465</v>
      </c>
      <c r="AA84" s="19" t="s">
        <v>464</v>
      </c>
      <c r="AB84" s="12" t="s">
        <v>464</v>
      </c>
      <c r="AC84" s="12" t="s">
        <v>464</v>
      </c>
      <c r="AD84" s="65" t="s">
        <v>11</v>
      </c>
      <c r="AE84" s="12" t="s">
        <v>465</v>
      </c>
      <c r="AF84" s="12" t="s">
        <v>464</v>
      </c>
      <c r="AG84" s="12" t="s">
        <v>465</v>
      </c>
      <c r="AH84" s="12" t="s">
        <v>464</v>
      </c>
      <c r="AI84" s="12" t="s">
        <v>464</v>
      </c>
      <c r="AJ84" s="12" t="s">
        <v>464</v>
      </c>
      <c r="AK84" s="12" t="s">
        <v>464</v>
      </c>
      <c r="AL84" s="12" t="s">
        <v>464</v>
      </c>
      <c r="AM84" s="12" t="s">
        <v>464</v>
      </c>
      <c r="AN84" s="20" t="s">
        <v>1233</v>
      </c>
      <c r="AO84" s="12" t="s">
        <v>465</v>
      </c>
      <c r="AP84" s="11"/>
    </row>
    <row r="85" spans="1:42" ht="25.15" customHeight="1" x14ac:dyDescent="0.2">
      <c r="A85" s="18">
        <v>84</v>
      </c>
      <c r="B85" s="65" t="s">
        <v>1089</v>
      </c>
      <c r="C85" s="12">
        <v>1901570062</v>
      </c>
      <c r="D85" s="12" t="s">
        <v>427</v>
      </c>
      <c r="E85" s="65" t="s">
        <v>572</v>
      </c>
      <c r="F85" s="65" t="s">
        <v>867</v>
      </c>
      <c r="G85" s="65" t="s">
        <v>1072</v>
      </c>
      <c r="H85" s="19">
        <v>82362</v>
      </c>
      <c r="I85" s="65" t="s">
        <v>322</v>
      </c>
      <c r="J85" s="65" t="s">
        <v>1193</v>
      </c>
      <c r="K85" s="12" t="s">
        <v>423</v>
      </c>
      <c r="L85" s="65" t="s">
        <v>988</v>
      </c>
      <c r="M85" s="65" t="s">
        <v>989</v>
      </c>
      <c r="N85" s="65" t="s">
        <v>449</v>
      </c>
      <c r="O85" s="12" t="s">
        <v>987</v>
      </c>
      <c r="P85" s="12" t="s">
        <v>991</v>
      </c>
      <c r="Q85" s="65" t="s">
        <v>453</v>
      </c>
      <c r="R85" s="65" t="s">
        <v>999</v>
      </c>
      <c r="S85" s="65" t="s">
        <v>143</v>
      </c>
      <c r="T85" s="65" t="s">
        <v>776</v>
      </c>
      <c r="U85" s="65" t="s">
        <v>1499</v>
      </c>
      <c r="V85" s="65" t="s">
        <v>963</v>
      </c>
      <c r="W85" s="20" t="str">
        <f>HYPERLINK(tbl_Datenquelle[[#This Row],[Internet-Seite]],"Link")</f>
        <v>Link</v>
      </c>
      <c r="X85" s="12" t="s">
        <v>1526</v>
      </c>
      <c r="Y85" s="19" t="s">
        <v>465</v>
      </c>
      <c r="Z85" s="19" t="s">
        <v>465</v>
      </c>
      <c r="AA85" s="19" t="s">
        <v>465</v>
      </c>
      <c r="AB85" s="12" t="s">
        <v>465</v>
      </c>
      <c r="AC85" s="12" t="s">
        <v>465</v>
      </c>
      <c r="AD85" s="65" t="s">
        <v>11</v>
      </c>
      <c r="AE85" s="12" t="s">
        <v>465</v>
      </c>
      <c r="AF85" s="12" t="s">
        <v>465</v>
      </c>
      <c r="AG85" s="12" t="s">
        <v>464</v>
      </c>
      <c r="AH85" s="12" t="s">
        <v>464</v>
      </c>
      <c r="AI85" s="12" t="s">
        <v>464</v>
      </c>
      <c r="AJ85" s="12" t="s">
        <v>464</v>
      </c>
      <c r="AK85" s="12" t="s">
        <v>464</v>
      </c>
      <c r="AL85" s="12" t="s">
        <v>464</v>
      </c>
      <c r="AM85" s="12" t="s">
        <v>464</v>
      </c>
      <c r="AN85" s="20" t="s">
        <v>1233</v>
      </c>
      <c r="AO85" s="12" t="s">
        <v>465</v>
      </c>
      <c r="AP85" s="11"/>
    </row>
    <row r="86" spans="1:42" ht="25.15" customHeight="1" x14ac:dyDescent="0.2">
      <c r="A86" s="18">
        <v>85</v>
      </c>
      <c r="B86" s="65" t="s">
        <v>1125</v>
      </c>
      <c r="C86" s="12">
        <v>1901570124</v>
      </c>
      <c r="D86" s="12" t="s">
        <v>427</v>
      </c>
      <c r="E86" s="65" t="s">
        <v>578</v>
      </c>
      <c r="F86" s="65" t="s">
        <v>873</v>
      </c>
      <c r="G86" s="65" t="s">
        <v>606</v>
      </c>
      <c r="H86" s="19">
        <v>82362</v>
      </c>
      <c r="I86" s="65" t="s">
        <v>322</v>
      </c>
      <c r="J86" s="65" t="s">
        <v>1197</v>
      </c>
      <c r="K86" s="12" t="s">
        <v>423</v>
      </c>
      <c r="L86" s="65" t="s">
        <v>1230</v>
      </c>
      <c r="M86" s="65" t="s">
        <v>989</v>
      </c>
      <c r="N86" s="65" t="s">
        <v>993</v>
      </c>
      <c r="O86" s="12" t="s">
        <v>423</v>
      </c>
      <c r="P86" s="12" t="s">
        <v>444</v>
      </c>
      <c r="Q86" s="65" t="s">
        <v>453</v>
      </c>
      <c r="R86" s="65" t="s">
        <v>253</v>
      </c>
      <c r="S86" s="65" t="s">
        <v>256</v>
      </c>
      <c r="T86" s="65" t="s">
        <v>779</v>
      </c>
      <c r="U86" s="65" t="s">
        <v>1500</v>
      </c>
      <c r="V86" s="65" t="s">
        <v>969</v>
      </c>
      <c r="W86" s="20" t="str">
        <f>HYPERLINK(tbl_Datenquelle[[#This Row],[Internet-Seite]],"Link")</f>
        <v>Link</v>
      </c>
      <c r="X86" s="28" t="s">
        <v>1524</v>
      </c>
      <c r="Y86" s="19" t="s">
        <v>465</v>
      </c>
      <c r="Z86" s="19" t="s">
        <v>465</v>
      </c>
      <c r="AA86" s="19" t="s">
        <v>464</v>
      </c>
      <c r="AB86" s="12" t="s">
        <v>464</v>
      </c>
      <c r="AC86" s="12" t="s">
        <v>464</v>
      </c>
      <c r="AD86" s="65" t="s">
        <v>11</v>
      </c>
      <c r="AE86" s="12" t="s">
        <v>465</v>
      </c>
      <c r="AF86" s="12" t="s">
        <v>464</v>
      </c>
      <c r="AG86" s="12" t="s">
        <v>464</v>
      </c>
      <c r="AH86" s="12" t="s">
        <v>464</v>
      </c>
      <c r="AI86" s="12" t="s">
        <v>464</v>
      </c>
      <c r="AJ86" s="12" t="s">
        <v>464</v>
      </c>
      <c r="AK86" s="12" t="s">
        <v>464</v>
      </c>
      <c r="AL86" s="12" t="s">
        <v>464</v>
      </c>
      <c r="AM86" s="12" t="s">
        <v>464</v>
      </c>
      <c r="AN86" s="20" t="s">
        <v>1233</v>
      </c>
      <c r="AO86" s="12" t="s">
        <v>465</v>
      </c>
      <c r="AP86" s="11"/>
    </row>
    <row r="87" spans="1:42" ht="25.15" customHeight="1" x14ac:dyDescent="0.2">
      <c r="A87" s="18">
        <v>86</v>
      </c>
      <c r="B87" s="65" t="s">
        <v>1251</v>
      </c>
      <c r="C87" s="12" t="s">
        <v>328</v>
      </c>
      <c r="D87" s="12" t="s">
        <v>427</v>
      </c>
      <c r="E87" s="65" t="s">
        <v>571</v>
      </c>
      <c r="F87" s="65" t="s">
        <v>866</v>
      </c>
      <c r="G87" s="65" t="s">
        <v>329</v>
      </c>
      <c r="H87" s="19">
        <v>82362</v>
      </c>
      <c r="I87" s="65" t="s">
        <v>322</v>
      </c>
      <c r="J87" s="65" t="s">
        <v>1189</v>
      </c>
      <c r="K87" s="12" t="s">
        <v>423</v>
      </c>
      <c r="L87" s="65" t="s">
        <v>1402</v>
      </c>
      <c r="M87" s="65" t="s">
        <v>989</v>
      </c>
      <c r="N87" s="65" t="s">
        <v>451</v>
      </c>
      <c r="O87" s="12" t="s">
        <v>985</v>
      </c>
      <c r="P87" s="12" t="s">
        <v>444</v>
      </c>
      <c r="Q87" s="65" t="s">
        <v>994</v>
      </c>
      <c r="R87" s="65" t="s">
        <v>330</v>
      </c>
      <c r="S87" s="65" t="s">
        <v>330</v>
      </c>
      <c r="T87" s="65" t="s">
        <v>772</v>
      </c>
      <c r="U87" s="65" t="s">
        <v>1501</v>
      </c>
      <c r="V87" s="65" t="s">
        <v>962</v>
      </c>
      <c r="W87" s="20" t="str">
        <f>HYPERLINK(tbl_Datenquelle[[#This Row],[Internet-Seite]],"Link")</f>
        <v>Link</v>
      </c>
      <c r="X87" s="12" t="s">
        <v>1525</v>
      </c>
      <c r="Y87" s="19" t="s">
        <v>465</v>
      </c>
      <c r="Z87" s="19" t="s">
        <v>465</v>
      </c>
      <c r="AA87" s="19" t="s">
        <v>465</v>
      </c>
      <c r="AB87" s="12" t="s">
        <v>464</v>
      </c>
      <c r="AC87" s="12" t="s">
        <v>464</v>
      </c>
      <c r="AD87" s="66" t="s">
        <v>10</v>
      </c>
      <c r="AE87" s="12" t="s">
        <v>464</v>
      </c>
      <c r="AF87" s="12" t="s">
        <v>464</v>
      </c>
      <c r="AG87" s="12" t="s">
        <v>465</v>
      </c>
      <c r="AH87" s="12" t="s">
        <v>464</v>
      </c>
      <c r="AI87" s="12" t="s">
        <v>464</v>
      </c>
      <c r="AJ87" s="12" t="s">
        <v>464</v>
      </c>
      <c r="AK87" s="12" t="s">
        <v>464</v>
      </c>
      <c r="AL87" s="12" t="s">
        <v>464</v>
      </c>
      <c r="AM87" s="12" t="s">
        <v>464</v>
      </c>
      <c r="AN87" s="20" t="s">
        <v>1233</v>
      </c>
      <c r="AO87" s="28" t="s">
        <v>464</v>
      </c>
      <c r="AP87" s="11"/>
    </row>
    <row r="88" spans="1:42" ht="25.15" customHeight="1" x14ac:dyDescent="0.2">
      <c r="A88" s="18">
        <v>87</v>
      </c>
      <c r="B88" s="65" t="s">
        <v>1285</v>
      </c>
      <c r="C88" s="12" t="s">
        <v>370</v>
      </c>
      <c r="D88" s="12" t="s">
        <v>427</v>
      </c>
      <c r="E88" s="65" t="s">
        <v>576</v>
      </c>
      <c r="F88" s="65" t="s">
        <v>871</v>
      </c>
      <c r="G88" s="65" t="s">
        <v>1073</v>
      </c>
      <c r="H88" s="19">
        <v>82362</v>
      </c>
      <c r="I88" s="65" t="s">
        <v>322</v>
      </c>
      <c r="J88" s="65" t="s">
        <v>1194</v>
      </c>
      <c r="K88" s="12" t="s">
        <v>423</v>
      </c>
      <c r="L88" s="65" t="s">
        <v>1230</v>
      </c>
      <c r="M88" s="65" t="s">
        <v>989</v>
      </c>
      <c r="N88" s="65" t="s">
        <v>992</v>
      </c>
      <c r="O88" s="12" t="s">
        <v>423</v>
      </c>
      <c r="P88" s="12" t="s">
        <v>444</v>
      </c>
      <c r="Q88" s="65" t="s">
        <v>453</v>
      </c>
      <c r="R88" s="65" t="s">
        <v>998</v>
      </c>
      <c r="S88" s="65" t="s">
        <v>146</v>
      </c>
      <c r="T88" s="65" t="s">
        <v>777</v>
      </c>
      <c r="U88" s="65" t="s">
        <v>1502</v>
      </c>
      <c r="V88" s="65" t="s">
        <v>967</v>
      </c>
      <c r="W88" s="20" t="str">
        <f>HYPERLINK(tbl_Datenquelle[[#This Row],[Internet-Seite]],"Link")</f>
        <v>Link</v>
      </c>
      <c r="X88" s="28" t="s">
        <v>1524</v>
      </c>
      <c r="Y88" s="19" t="s">
        <v>465</v>
      </c>
      <c r="Z88" s="19" t="s">
        <v>465</v>
      </c>
      <c r="AA88" s="19" t="s">
        <v>464</v>
      </c>
      <c r="AB88" s="12" t="s">
        <v>464</v>
      </c>
      <c r="AC88" s="12" t="s">
        <v>464</v>
      </c>
      <c r="AD88" s="65" t="s">
        <v>11</v>
      </c>
      <c r="AE88" s="12" t="s">
        <v>465</v>
      </c>
      <c r="AF88" s="12" t="s">
        <v>465</v>
      </c>
      <c r="AG88" s="12" t="s">
        <v>464</v>
      </c>
      <c r="AH88" s="12" t="s">
        <v>464</v>
      </c>
      <c r="AI88" s="12" t="s">
        <v>464</v>
      </c>
      <c r="AJ88" s="12" t="s">
        <v>464</v>
      </c>
      <c r="AK88" s="12" t="s">
        <v>464</v>
      </c>
      <c r="AL88" s="12" t="s">
        <v>464</v>
      </c>
      <c r="AM88" s="12" t="s">
        <v>464</v>
      </c>
      <c r="AN88" s="20" t="s">
        <v>1233</v>
      </c>
      <c r="AO88" s="12" t="s">
        <v>465</v>
      </c>
      <c r="AP88" s="11"/>
    </row>
    <row r="89" spans="1:42" ht="25.15" customHeight="1" x14ac:dyDescent="0.2">
      <c r="A89" s="18">
        <v>88</v>
      </c>
      <c r="B89" s="65" t="s">
        <v>368</v>
      </c>
      <c r="C89" s="12" t="s">
        <v>369</v>
      </c>
      <c r="D89" s="12" t="s">
        <v>427</v>
      </c>
      <c r="E89" s="65" t="s">
        <v>584</v>
      </c>
      <c r="F89" s="65" t="s">
        <v>879</v>
      </c>
      <c r="G89" s="65" t="s">
        <v>1075</v>
      </c>
      <c r="H89" s="19">
        <v>82362</v>
      </c>
      <c r="I89" s="65" t="s">
        <v>322</v>
      </c>
      <c r="J89" s="65" t="s">
        <v>1202</v>
      </c>
      <c r="K89" s="12" t="s">
        <v>423</v>
      </c>
      <c r="L89" s="65" t="s">
        <v>152</v>
      </c>
      <c r="M89" s="65" t="s">
        <v>989</v>
      </c>
      <c r="N89" s="65" t="s">
        <v>992</v>
      </c>
      <c r="O89" s="12" t="s">
        <v>986</v>
      </c>
      <c r="P89" s="12" t="s">
        <v>991</v>
      </c>
      <c r="Q89" s="65" t="s">
        <v>994</v>
      </c>
      <c r="R89" s="65" t="s">
        <v>996</v>
      </c>
      <c r="S89" s="65" t="s">
        <v>1007</v>
      </c>
      <c r="T89" s="65" t="s">
        <v>785</v>
      </c>
      <c r="U89" s="65" t="s">
        <v>1503</v>
      </c>
      <c r="V89" s="65" t="s">
        <v>975</v>
      </c>
      <c r="W89" s="20" t="str">
        <f>HYPERLINK(tbl_Datenquelle[[#This Row],[Internet-Seite]],"Link")</f>
        <v>Link</v>
      </c>
      <c r="X89" s="42" t="s">
        <v>1523</v>
      </c>
      <c r="Y89" s="19" t="s">
        <v>464</v>
      </c>
      <c r="Z89" s="19" t="s">
        <v>464</v>
      </c>
      <c r="AA89" s="19" t="s">
        <v>465</v>
      </c>
      <c r="AB89" s="12" t="s">
        <v>464</v>
      </c>
      <c r="AC89" s="12" t="s">
        <v>464</v>
      </c>
      <c r="AD89" s="65" t="s">
        <v>11</v>
      </c>
      <c r="AE89" s="12" t="s">
        <v>465</v>
      </c>
      <c r="AF89" s="12" t="s">
        <v>464</v>
      </c>
      <c r="AG89" s="12" t="s">
        <v>464</v>
      </c>
      <c r="AH89" s="12" t="s">
        <v>464</v>
      </c>
      <c r="AI89" s="12" t="s">
        <v>464</v>
      </c>
      <c r="AJ89" s="12" t="s">
        <v>464</v>
      </c>
      <c r="AK89" s="12" t="s">
        <v>464</v>
      </c>
      <c r="AL89" s="12" t="s">
        <v>464</v>
      </c>
      <c r="AM89" s="12" t="s">
        <v>464</v>
      </c>
      <c r="AN89" s="12" t="s">
        <v>1240</v>
      </c>
      <c r="AO89" s="12" t="s">
        <v>465</v>
      </c>
      <c r="AP89" s="11"/>
    </row>
    <row r="90" spans="1:42" ht="25.15" customHeight="1" x14ac:dyDescent="0.2">
      <c r="A90" s="18">
        <v>89</v>
      </c>
      <c r="B90" s="65" t="s">
        <v>1127</v>
      </c>
      <c r="C90" s="12" t="s">
        <v>320</v>
      </c>
      <c r="D90" s="12" t="s">
        <v>427</v>
      </c>
      <c r="E90" s="65" t="s">
        <v>585</v>
      </c>
      <c r="F90" s="65" t="s">
        <v>880</v>
      </c>
      <c r="G90" s="65" t="s">
        <v>321</v>
      </c>
      <c r="H90" s="19">
        <v>82362</v>
      </c>
      <c r="I90" s="65" t="s">
        <v>322</v>
      </c>
      <c r="J90" s="65" t="s">
        <v>1203</v>
      </c>
      <c r="K90" s="12" t="s">
        <v>423</v>
      </c>
      <c r="L90" s="65" t="s">
        <v>1230</v>
      </c>
      <c r="M90" s="65" t="s">
        <v>989</v>
      </c>
      <c r="N90" s="65" t="s">
        <v>451</v>
      </c>
      <c r="O90" s="12" t="s">
        <v>423</v>
      </c>
      <c r="P90" s="12" t="s">
        <v>444</v>
      </c>
      <c r="Q90" s="65" t="s">
        <v>454</v>
      </c>
      <c r="R90" s="65" t="s">
        <v>1100</v>
      </c>
      <c r="S90" s="65" t="s">
        <v>1006</v>
      </c>
      <c r="T90" s="65" t="s">
        <v>786</v>
      </c>
      <c r="U90" s="65" t="s">
        <v>1504</v>
      </c>
      <c r="V90" s="65" t="s">
        <v>976</v>
      </c>
      <c r="W90" s="20" t="str">
        <f>HYPERLINK(tbl_Datenquelle[[#This Row],[Internet-Seite]],"Link")</f>
        <v>Link</v>
      </c>
      <c r="X90" s="28" t="s">
        <v>1524</v>
      </c>
      <c r="Y90" s="19" t="s">
        <v>465</v>
      </c>
      <c r="Z90" s="19" t="s">
        <v>465</v>
      </c>
      <c r="AA90" s="19" t="s">
        <v>464</v>
      </c>
      <c r="AB90" s="12" t="s">
        <v>465</v>
      </c>
      <c r="AC90" s="12" t="s">
        <v>465</v>
      </c>
      <c r="AD90" s="65" t="s">
        <v>11</v>
      </c>
      <c r="AE90" s="12" t="s">
        <v>465</v>
      </c>
      <c r="AF90" s="12" t="s">
        <v>465</v>
      </c>
      <c r="AG90" s="12" t="s">
        <v>464</v>
      </c>
      <c r="AH90" s="12" t="s">
        <v>464</v>
      </c>
      <c r="AI90" s="12" t="s">
        <v>464</v>
      </c>
      <c r="AJ90" s="12" t="s">
        <v>464</v>
      </c>
      <c r="AK90" s="12" t="s">
        <v>464</v>
      </c>
      <c r="AL90" s="12" t="s">
        <v>465</v>
      </c>
      <c r="AM90" s="12" t="s">
        <v>464</v>
      </c>
      <c r="AN90" s="20" t="s">
        <v>1233</v>
      </c>
      <c r="AO90" s="12" t="s">
        <v>465</v>
      </c>
      <c r="AP90" s="11"/>
    </row>
    <row r="91" spans="1:42" ht="25.15" customHeight="1" x14ac:dyDescent="0.2">
      <c r="A91" s="18">
        <v>90</v>
      </c>
      <c r="B91" s="65" t="s">
        <v>12</v>
      </c>
      <c r="C91" s="12">
        <v>1901570060</v>
      </c>
      <c r="D91" s="12" t="s">
        <v>427</v>
      </c>
      <c r="E91" s="65" t="s">
        <v>574</v>
      </c>
      <c r="F91" s="65" t="s">
        <v>869</v>
      </c>
      <c r="G91" s="65" t="s">
        <v>326</v>
      </c>
      <c r="H91" s="19">
        <v>82362</v>
      </c>
      <c r="I91" s="65" t="s">
        <v>322</v>
      </c>
      <c r="J91" s="65" t="s">
        <v>1214</v>
      </c>
      <c r="K91" s="12" t="s">
        <v>423</v>
      </c>
      <c r="L91" s="65" t="s">
        <v>15</v>
      </c>
      <c r="M91" s="65" t="s">
        <v>442</v>
      </c>
      <c r="N91" s="65" t="s">
        <v>451</v>
      </c>
      <c r="O91" s="12" t="s">
        <v>986</v>
      </c>
      <c r="P91" s="12" t="s">
        <v>446</v>
      </c>
      <c r="Q91" s="65" t="s">
        <v>454</v>
      </c>
      <c r="R91" s="65" t="s">
        <v>16</v>
      </c>
      <c r="S91" s="65" t="s">
        <v>1006</v>
      </c>
      <c r="T91" s="65" t="s">
        <v>327</v>
      </c>
      <c r="U91" s="65" t="s">
        <v>1505</v>
      </c>
      <c r="V91" s="65" t="s">
        <v>965</v>
      </c>
      <c r="W91" s="20" t="str">
        <f>HYPERLINK(tbl_Datenquelle[[#This Row],[Internet-Seite]],"Link")</f>
        <v>Link</v>
      </c>
      <c r="X91" s="42" t="s">
        <v>1523</v>
      </c>
      <c r="Y91" s="19" t="s">
        <v>464</v>
      </c>
      <c r="Z91" s="19" t="s">
        <v>465</v>
      </c>
      <c r="AA91" s="19" t="s">
        <v>464</v>
      </c>
      <c r="AB91" s="12" t="s">
        <v>464</v>
      </c>
      <c r="AC91" s="12" t="s">
        <v>464</v>
      </c>
      <c r="AD91" s="65" t="s">
        <v>11</v>
      </c>
      <c r="AE91" s="12" t="s">
        <v>465</v>
      </c>
      <c r="AF91" s="12" t="s">
        <v>464</v>
      </c>
      <c r="AG91" s="12" t="s">
        <v>465</v>
      </c>
      <c r="AH91" s="12" t="s">
        <v>464</v>
      </c>
      <c r="AI91" s="12" t="s">
        <v>464</v>
      </c>
      <c r="AJ91" s="12" t="s">
        <v>464</v>
      </c>
      <c r="AK91" s="12" t="s">
        <v>464</v>
      </c>
      <c r="AL91" s="12" t="s">
        <v>465</v>
      </c>
      <c r="AM91" s="12" t="s">
        <v>464</v>
      </c>
      <c r="AN91" s="20" t="s">
        <v>1233</v>
      </c>
      <c r="AO91" s="12" t="s">
        <v>465</v>
      </c>
      <c r="AP91" s="11"/>
    </row>
    <row r="92" spans="1:42" ht="25.15" customHeight="1" x14ac:dyDescent="0.2">
      <c r="A92" s="18">
        <v>91</v>
      </c>
      <c r="B92" s="65" t="s">
        <v>323</v>
      </c>
      <c r="C92" s="12">
        <v>1901570059</v>
      </c>
      <c r="D92" s="12" t="s">
        <v>427</v>
      </c>
      <c r="E92" s="65" t="s">
        <v>581</v>
      </c>
      <c r="F92" s="65" t="s">
        <v>876</v>
      </c>
      <c r="G92" s="65" t="s">
        <v>607</v>
      </c>
      <c r="H92" s="19">
        <v>82362</v>
      </c>
      <c r="I92" s="65" t="s">
        <v>322</v>
      </c>
      <c r="J92" s="65" t="s">
        <v>1200</v>
      </c>
      <c r="K92" s="12" t="s">
        <v>423</v>
      </c>
      <c r="L92" s="65" t="s">
        <v>1402</v>
      </c>
      <c r="M92" s="65" t="s">
        <v>989</v>
      </c>
      <c r="N92" s="65" t="s">
        <v>451</v>
      </c>
      <c r="O92" s="12" t="s">
        <v>423</v>
      </c>
      <c r="P92" s="12" t="s">
        <v>991</v>
      </c>
      <c r="Q92" s="65" t="s">
        <v>454</v>
      </c>
      <c r="R92" s="65" t="s">
        <v>1310</v>
      </c>
      <c r="S92" s="65" t="s">
        <v>1006</v>
      </c>
      <c r="T92" s="65" t="s">
        <v>782</v>
      </c>
      <c r="U92" s="65" t="s">
        <v>1506</v>
      </c>
      <c r="V92" s="65" t="s">
        <v>972</v>
      </c>
      <c r="W92" s="20" t="str">
        <f>HYPERLINK(tbl_Datenquelle[[#This Row],[Internet-Seite]],"Link")</f>
        <v>Link</v>
      </c>
      <c r="X92" s="28" t="s">
        <v>1524</v>
      </c>
      <c r="Y92" s="19" t="s">
        <v>465</v>
      </c>
      <c r="Z92" s="19" t="s">
        <v>465</v>
      </c>
      <c r="AA92" s="19" t="s">
        <v>465</v>
      </c>
      <c r="AB92" s="12" t="s">
        <v>465</v>
      </c>
      <c r="AC92" s="12" t="s">
        <v>465</v>
      </c>
      <c r="AD92" s="65" t="s">
        <v>11</v>
      </c>
      <c r="AE92" s="12" t="s">
        <v>465</v>
      </c>
      <c r="AF92" s="12" t="s">
        <v>465</v>
      </c>
      <c r="AG92" s="12" t="s">
        <v>464</v>
      </c>
      <c r="AH92" s="12" t="s">
        <v>464</v>
      </c>
      <c r="AI92" s="12" t="s">
        <v>464</v>
      </c>
      <c r="AJ92" s="12" t="s">
        <v>464</v>
      </c>
      <c r="AK92" s="12" t="s">
        <v>464</v>
      </c>
      <c r="AL92" s="12" t="s">
        <v>465</v>
      </c>
      <c r="AM92" s="12" t="s">
        <v>464</v>
      </c>
      <c r="AN92" s="20" t="s">
        <v>1233</v>
      </c>
      <c r="AO92" s="12" t="s">
        <v>465</v>
      </c>
      <c r="AP92" s="11"/>
    </row>
    <row r="93" spans="1:42" ht="25.15" customHeight="1" x14ac:dyDescent="0.2">
      <c r="A93" s="18">
        <v>92</v>
      </c>
      <c r="B93" s="65" t="s">
        <v>497</v>
      </c>
      <c r="C93" s="12">
        <v>1901570077</v>
      </c>
      <c r="D93" s="12" t="s">
        <v>427</v>
      </c>
      <c r="E93" s="65" t="s">
        <v>586</v>
      </c>
      <c r="F93" s="65" t="s">
        <v>881</v>
      </c>
      <c r="G93" s="65" t="s">
        <v>350</v>
      </c>
      <c r="H93" s="19">
        <v>82362</v>
      </c>
      <c r="I93" s="65" t="s">
        <v>322</v>
      </c>
      <c r="J93" s="65" t="s">
        <v>1204</v>
      </c>
      <c r="K93" s="12" t="s">
        <v>423</v>
      </c>
      <c r="L93" s="65" t="s">
        <v>988</v>
      </c>
      <c r="M93" s="65" t="s">
        <v>989</v>
      </c>
      <c r="N93" s="65" t="s">
        <v>451</v>
      </c>
      <c r="O93" s="12" t="s">
        <v>423</v>
      </c>
      <c r="P93" s="12" t="s">
        <v>991</v>
      </c>
      <c r="Q93" s="65" t="s">
        <v>454</v>
      </c>
      <c r="R93" s="65" t="s">
        <v>1329</v>
      </c>
      <c r="S93" s="65" t="s">
        <v>1006</v>
      </c>
      <c r="T93" s="65" t="s">
        <v>787</v>
      </c>
      <c r="U93" s="65" t="s">
        <v>1507</v>
      </c>
      <c r="V93" s="65" t="s">
        <v>977</v>
      </c>
      <c r="W93" s="20" t="str">
        <f>HYPERLINK(tbl_Datenquelle[[#This Row],[Internet-Seite]],"Link")</f>
        <v>Link</v>
      </c>
      <c r="X93" s="28" t="s">
        <v>1524</v>
      </c>
      <c r="Y93" s="19" t="s">
        <v>464</v>
      </c>
      <c r="Z93" s="19" t="s">
        <v>465</v>
      </c>
      <c r="AA93" s="19" t="s">
        <v>465</v>
      </c>
      <c r="AB93" s="12" t="s">
        <v>464</v>
      </c>
      <c r="AC93" s="12" t="s">
        <v>464</v>
      </c>
      <c r="AD93" s="65" t="s">
        <v>11</v>
      </c>
      <c r="AE93" s="12" t="s">
        <v>465</v>
      </c>
      <c r="AF93" s="12" t="s">
        <v>464</v>
      </c>
      <c r="AG93" s="12" t="s">
        <v>464</v>
      </c>
      <c r="AH93" s="12" t="s">
        <v>464</v>
      </c>
      <c r="AI93" s="12" t="s">
        <v>464</v>
      </c>
      <c r="AJ93" s="12" t="s">
        <v>464</v>
      </c>
      <c r="AK93" s="12" t="s">
        <v>464</v>
      </c>
      <c r="AL93" s="12" t="s">
        <v>465</v>
      </c>
      <c r="AM93" s="12" t="s">
        <v>464</v>
      </c>
      <c r="AN93" s="23" t="s">
        <v>1233</v>
      </c>
      <c r="AO93" s="12" t="s">
        <v>465</v>
      </c>
      <c r="AP93" s="11"/>
    </row>
    <row r="94" spans="1:42" ht="25.15" customHeight="1" x14ac:dyDescent="0.2">
      <c r="A94" s="18">
        <v>93</v>
      </c>
      <c r="B94" s="65" t="s">
        <v>496</v>
      </c>
      <c r="C94" s="12">
        <v>1901570102</v>
      </c>
      <c r="D94" s="12" t="s">
        <v>427</v>
      </c>
      <c r="E94" s="65" t="s">
        <v>580</v>
      </c>
      <c r="F94" s="65" t="s">
        <v>875</v>
      </c>
      <c r="G94" s="65" t="s">
        <v>366</v>
      </c>
      <c r="H94" s="19">
        <v>82362</v>
      </c>
      <c r="I94" s="65" t="s">
        <v>322</v>
      </c>
      <c r="J94" s="65" t="s">
        <v>1199</v>
      </c>
      <c r="K94" s="12" t="s">
        <v>423</v>
      </c>
      <c r="L94" s="65" t="s">
        <v>1230</v>
      </c>
      <c r="M94" s="65" t="s">
        <v>442</v>
      </c>
      <c r="N94" s="65" t="s">
        <v>992</v>
      </c>
      <c r="O94" s="12" t="s">
        <v>986</v>
      </c>
      <c r="P94" s="12" t="s">
        <v>444</v>
      </c>
      <c r="Q94" s="65" t="s">
        <v>453</v>
      </c>
      <c r="R94" s="65" t="s">
        <v>358</v>
      </c>
      <c r="S94" s="65" t="s">
        <v>358</v>
      </c>
      <c r="T94" s="65" t="s">
        <v>781</v>
      </c>
      <c r="U94" s="65" t="s">
        <v>1508</v>
      </c>
      <c r="V94" s="65" t="s">
        <v>971</v>
      </c>
      <c r="W94" s="20" t="str">
        <f>HYPERLINK(tbl_Datenquelle[[#This Row],[Internet-Seite]],"Link")</f>
        <v>Link</v>
      </c>
      <c r="X94" s="42" t="s">
        <v>1523</v>
      </c>
      <c r="Y94" s="19" t="s">
        <v>465</v>
      </c>
      <c r="Z94" s="19" t="s">
        <v>465</v>
      </c>
      <c r="AA94" s="19" t="s">
        <v>464</v>
      </c>
      <c r="AB94" s="12" t="s">
        <v>464</v>
      </c>
      <c r="AC94" s="12" t="s">
        <v>465</v>
      </c>
      <c r="AD94" s="65" t="s">
        <v>11</v>
      </c>
      <c r="AE94" s="12" t="s">
        <v>465</v>
      </c>
      <c r="AF94" s="12" t="s">
        <v>464</v>
      </c>
      <c r="AG94" s="12" t="s">
        <v>465</v>
      </c>
      <c r="AH94" s="12" t="s">
        <v>464</v>
      </c>
      <c r="AI94" s="12" t="s">
        <v>464</v>
      </c>
      <c r="AJ94" s="12" t="s">
        <v>464</v>
      </c>
      <c r="AK94" s="12" t="s">
        <v>464</v>
      </c>
      <c r="AL94" s="12" t="s">
        <v>464</v>
      </c>
      <c r="AM94" s="12" t="s">
        <v>464</v>
      </c>
      <c r="AN94" s="20" t="s">
        <v>1233</v>
      </c>
      <c r="AO94" s="12" t="s">
        <v>465</v>
      </c>
      <c r="AP94" s="11"/>
    </row>
    <row r="95" spans="1:42" ht="25.15" customHeight="1" x14ac:dyDescent="0.2">
      <c r="A95" s="18">
        <v>94</v>
      </c>
      <c r="B95" s="65" t="s">
        <v>362</v>
      </c>
      <c r="C95" s="12">
        <v>1901570090</v>
      </c>
      <c r="D95" s="12" t="s">
        <v>427</v>
      </c>
      <c r="E95" s="65" t="s">
        <v>579</v>
      </c>
      <c r="F95" s="65" t="s">
        <v>874</v>
      </c>
      <c r="G95" s="65" t="s">
        <v>364</v>
      </c>
      <c r="H95" s="19">
        <v>82362</v>
      </c>
      <c r="I95" s="65" t="s">
        <v>322</v>
      </c>
      <c r="J95" s="65" t="s">
        <v>1198</v>
      </c>
      <c r="K95" s="12" t="s">
        <v>423</v>
      </c>
      <c r="L95" s="65" t="s">
        <v>1229</v>
      </c>
      <c r="M95" s="65" t="s">
        <v>442</v>
      </c>
      <c r="N95" s="65" t="s">
        <v>992</v>
      </c>
      <c r="O95" s="12" t="s">
        <v>422</v>
      </c>
      <c r="P95" s="12" t="s">
        <v>991</v>
      </c>
      <c r="Q95" s="65" t="s">
        <v>453</v>
      </c>
      <c r="R95" s="65" t="s">
        <v>358</v>
      </c>
      <c r="S95" s="65" t="s">
        <v>358</v>
      </c>
      <c r="T95" s="65" t="s">
        <v>780</v>
      </c>
      <c r="U95" s="65" t="s">
        <v>1509</v>
      </c>
      <c r="V95" s="65" t="s">
        <v>970</v>
      </c>
      <c r="W95" s="20" t="str">
        <f>HYPERLINK(tbl_Datenquelle[[#This Row],[Internet-Seite]],"Link")</f>
        <v>Link</v>
      </c>
      <c r="X95" s="12" t="s">
        <v>1522</v>
      </c>
      <c r="Y95" s="19" t="s">
        <v>465</v>
      </c>
      <c r="Z95" s="19" t="s">
        <v>464</v>
      </c>
      <c r="AA95" s="19" t="s">
        <v>464</v>
      </c>
      <c r="AB95" s="12" t="s">
        <v>464</v>
      </c>
      <c r="AC95" s="12" t="s">
        <v>465</v>
      </c>
      <c r="AD95" s="65" t="s">
        <v>1360</v>
      </c>
      <c r="AE95" s="12" t="s">
        <v>464</v>
      </c>
      <c r="AF95" s="12" t="s">
        <v>464</v>
      </c>
      <c r="AG95" s="12" t="s">
        <v>464</v>
      </c>
      <c r="AH95" s="12" t="s">
        <v>464</v>
      </c>
      <c r="AI95" s="12" t="s">
        <v>464</v>
      </c>
      <c r="AJ95" s="12" t="s">
        <v>464</v>
      </c>
      <c r="AK95" s="12" t="s">
        <v>464</v>
      </c>
      <c r="AL95" s="12" t="s">
        <v>464</v>
      </c>
      <c r="AM95" s="12" t="s">
        <v>464</v>
      </c>
      <c r="AN95" s="20" t="s">
        <v>1233</v>
      </c>
      <c r="AO95" s="12" t="s">
        <v>465</v>
      </c>
      <c r="AP95" s="11"/>
    </row>
    <row r="96" spans="1:42" ht="25.15" customHeight="1" x14ac:dyDescent="0.2">
      <c r="A96" s="18">
        <v>95</v>
      </c>
      <c r="B96" s="65" t="s">
        <v>355</v>
      </c>
      <c r="C96" s="12">
        <v>1901570082</v>
      </c>
      <c r="D96" s="12" t="s">
        <v>427</v>
      </c>
      <c r="E96" s="65" t="s">
        <v>575</v>
      </c>
      <c r="F96" s="65" t="s">
        <v>870</v>
      </c>
      <c r="G96" s="65" t="s">
        <v>357</v>
      </c>
      <c r="H96" s="19">
        <v>82362</v>
      </c>
      <c r="I96" s="65" t="s">
        <v>322</v>
      </c>
      <c r="J96" s="65" t="s">
        <v>1192</v>
      </c>
      <c r="K96" s="12" t="s">
        <v>423</v>
      </c>
      <c r="L96" s="65" t="s">
        <v>15</v>
      </c>
      <c r="M96" s="65" t="s">
        <v>442</v>
      </c>
      <c r="N96" s="65" t="s">
        <v>992</v>
      </c>
      <c r="O96" s="12" t="s">
        <v>422</v>
      </c>
      <c r="P96" s="12" t="s">
        <v>445</v>
      </c>
      <c r="Q96" s="65" t="s">
        <v>453</v>
      </c>
      <c r="R96" s="65" t="s">
        <v>358</v>
      </c>
      <c r="S96" s="65" t="s">
        <v>358</v>
      </c>
      <c r="T96" s="65" t="s">
        <v>775</v>
      </c>
      <c r="U96" s="65" t="s">
        <v>1510</v>
      </c>
      <c r="V96" s="65" t="s">
        <v>966</v>
      </c>
      <c r="W96" s="20" t="str">
        <f>HYPERLINK(tbl_Datenquelle[[#This Row],[Internet-Seite]],"Link")</f>
        <v>Link</v>
      </c>
      <c r="X96" s="12" t="s">
        <v>1522</v>
      </c>
      <c r="Y96" s="19" t="s">
        <v>464</v>
      </c>
      <c r="Z96" s="19" t="s">
        <v>465</v>
      </c>
      <c r="AA96" s="19" t="s">
        <v>464</v>
      </c>
      <c r="AB96" s="12" t="s">
        <v>464</v>
      </c>
      <c r="AC96" s="12" t="s">
        <v>464</v>
      </c>
      <c r="AD96" s="65" t="s">
        <v>1360</v>
      </c>
      <c r="AE96" s="12" t="s">
        <v>464</v>
      </c>
      <c r="AF96" s="12" t="s">
        <v>464</v>
      </c>
      <c r="AG96" s="12" t="s">
        <v>465</v>
      </c>
      <c r="AH96" s="12" t="s">
        <v>465</v>
      </c>
      <c r="AI96" s="12" t="s">
        <v>464</v>
      </c>
      <c r="AJ96" s="12" t="s">
        <v>464</v>
      </c>
      <c r="AK96" s="12" t="s">
        <v>464</v>
      </c>
      <c r="AL96" s="12" t="s">
        <v>464</v>
      </c>
      <c r="AM96" s="12" t="s">
        <v>464</v>
      </c>
      <c r="AN96" s="20" t="s">
        <v>1233</v>
      </c>
      <c r="AO96" s="12" t="s">
        <v>465</v>
      </c>
      <c r="AP96" s="11"/>
    </row>
    <row r="97" spans="1:42" ht="25.15" customHeight="1" x14ac:dyDescent="0.2">
      <c r="A97" s="18">
        <v>96</v>
      </c>
      <c r="B97" s="65" t="s">
        <v>1344</v>
      </c>
      <c r="C97" s="12">
        <v>1901570063</v>
      </c>
      <c r="D97" s="12" t="s">
        <v>428</v>
      </c>
      <c r="E97" s="65" t="s">
        <v>570</v>
      </c>
      <c r="F97" s="65" t="s">
        <v>865</v>
      </c>
      <c r="G97" s="65" t="s">
        <v>334</v>
      </c>
      <c r="H97" s="19">
        <v>82362</v>
      </c>
      <c r="I97" s="65" t="s">
        <v>322</v>
      </c>
      <c r="J97" s="65" t="s">
        <v>1188</v>
      </c>
      <c r="K97" s="12" t="s">
        <v>423</v>
      </c>
      <c r="L97" s="65" t="s">
        <v>1230</v>
      </c>
      <c r="M97" s="65" t="s">
        <v>442</v>
      </c>
      <c r="N97" s="65" t="s">
        <v>449</v>
      </c>
      <c r="O97" s="12" t="s">
        <v>986</v>
      </c>
      <c r="P97" s="12" t="s">
        <v>444</v>
      </c>
      <c r="Q97" s="65" t="s">
        <v>453</v>
      </c>
      <c r="R97" s="65" t="s">
        <v>155</v>
      </c>
      <c r="S97" s="65" t="s">
        <v>155</v>
      </c>
      <c r="T97" s="65" t="s">
        <v>771</v>
      </c>
      <c r="U97" s="65" t="s">
        <v>1511</v>
      </c>
      <c r="V97" s="65" t="s">
        <v>961</v>
      </c>
      <c r="W97" s="20" t="str">
        <f>HYPERLINK(tbl_Datenquelle[[#This Row],[Internet-Seite]],"Link")</f>
        <v>Link</v>
      </c>
      <c r="X97" s="42" t="s">
        <v>1523</v>
      </c>
      <c r="Y97" s="19" t="s">
        <v>465</v>
      </c>
      <c r="Z97" s="19" t="s">
        <v>465</v>
      </c>
      <c r="AA97" s="19" t="s">
        <v>464</v>
      </c>
      <c r="AB97" s="12" t="s">
        <v>464</v>
      </c>
      <c r="AC97" s="12" t="s">
        <v>464</v>
      </c>
      <c r="AD97" s="66" t="s">
        <v>11</v>
      </c>
      <c r="AE97" s="12" t="s">
        <v>464</v>
      </c>
      <c r="AF97" s="12" t="s">
        <v>464</v>
      </c>
      <c r="AG97" s="12" t="s">
        <v>464</v>
      </c>
      <c r="AH97" s="12" t="s">
        <v>464</v>
      </c>
      <c r="AI97" s="12" t="s">
        <v>464</v>
      </c>
      <c r="AJ97" s="12" t="s">
        <v>465</v>
      </c>
      <c r="AK97" s="12" t="s">
        <v>464</v>
      </c>
      <c r="AL97" s="12" t="s">
        <v>464</v>
      </c>
      <c r="AM97" s="12" t="s">
        <v>464</v>
      </c>
      <c r="AN97" s="45" t="s">
        <v>1233</v>
      </c>
      <c r="AO97" s="12" t="s">
        <v>465</v>
      </c>
      <c r="AP97" s="11"/>
    </row>
    <row r="98" spans="1:42" ht="25.15" customHeight="1" x14ac:dyDescent="0.2">
      <c r="A98" s="18">
        <v>97</v>
      </c>
      <c r="B98" s="65" t="s">
        <v>351</v>
      </c>
      <c r="C98" s="12" t="s">
        <v>352</v>
      </c>
      <c r="D98" s="12" t="s">
        <v>427</v>
      </c>
      <c r="E98" s="65" t="s">
        <v>429</v>
      </c>
      <c r="F98" s="65" t="s">
        <v>470</v>
      </c>
      <c r="G98" s="65" t="s">
        <v>353</v>
      </c>
      <c r="H98" s="19">
        <v>82362</v>
      </c>
      <c r="I98" s="65" t="s">
        <v>322</v>
      </c>
      <c r="J98" s="65" t="s">
        <v>1195</v>
      </c>
      <c r="K98" s="12" t="s">
        <v>423</v>
      </c>
      <c r="L98" s="65" t="s">
        <v>15</v>
      </c>
      <c r="M98" s="65" t="s">
        <v>441</v>
      </c>
      <c r="N98" s="65" t="s">
        <v>449</v>
      </c>
      <c r="O98" s="12" t="s">
        <v>422</v>
      </c>
      <c r="P98" s="12" t="s">
        <v>444</v>
      </c>
      <c r="Q98" s="65" t="s">
        <v>453</v>
      </c>
      <c r="R98" s="65" t="s">
        <v>86</v>
      </c>
      <c r="S98" s="65" t="s">
        <v>86</v>
      </c>
      <c r="T98" s="65" t="s">
        <v>1107</v>
      </c>
      <c r="U98" s="65" t="s">
        <v>354</v>
      </c>
      <c r="V98" s="65" t="s">
        <v>412</v>
      </c>
      <c r="W98" s="20" t="s">
        <v>421</v>
      </c>
      <c r="X98" s="12" t="s">
        <v>1522</v>
      </c>
      <c r="Y98" s="19" t="s">
        <v>464</v>
      </c>
      <c r="Z98" s="19" t="s">
        <v>465</v>
      </c>
      <c r="AA98" s="19" t="s">
        <v>464</v>
      </c>
      <c r="AB98" s="12" t="s">
        <v>464</v>
      </c>
      <c r="AC98" s="12" t="s">
        <v>464</v>
      </c>
      <c r="AD98" s="65" t="s">
        <v>10</v>
      </c>
      <c r="AE98" s="12" t="s">
        <v>464</v>
      </c>
      <c r="AF98" s="12" t="s">
        <v>464</v>
      </c>
      <c r="AG98" s="12" t="s">
        <v>465</v>
      </c>
      <c r="AH98" s="12" t="s">
        <v>464</v>
      </c>
      <c r="AI98" s="12" t="s">
        <v>464</v>
      </c>
      <c r="AJ98" s="12" t="s">
        <v>464</v>
      </c>
      <c r="AK98" s="12" t="s">
        <v>464</v>
      </c>
      <c r="AL98" s="12" t="s">
        <v>464</v>
      </c>
      <c r="AM98" s="12" t="s">
        <v>464</v>
      </c>
      <c r="AN98" s="12" t="s">
        <v>1240</v>
      </c>
      <c r="AO98" s="12" t="s">
        <v>465</v>
      </c>
      <c r="AP98" s="11"/>
    </row>
    <row r="99" spans="1:42" ht="25.15" customHeight="1" x14ac:dyDescent="0.2">
      <c r="A99" s="18">
        <v>98</v>
      </c>
      <c r="B99" s="65" t="s">
        <v>1128</v>
      </c>
      <c r="C99" s="12" t="s">
        <v>340</v>
      </c>
      <c r="D99" s="12" t="s">
        <v>427</v>
      </c>
      <c r="E99" s="65" t="s">
        <v>587</v>
      </c>
      <c r="F99" s="65" t="s">
        <v>882</v>
      </c>
      <c r="G99" s="65" t="s">
        <v>341</v>
      </c>
      <c r="H99" s="19">
        <v>82362</v>
      </c>
      <c r="I99" s="65" t="s">
        <v>322</v>
      </c>
      <c r="J99" s="65" t="s">
        <v>1205</v>
      </c>
      <c r="K99" s="12" t="s">
        <v>423</v>
      </c>
      <c r="L99" s="65" t="s">
        <v>1230</v>
      </c>
      <c r="M99" s="65" t="s">
        <v>989</v>
      </c>
      <c r="N99" s="65" t="s">
        <v>450</v>
      </c>
      <c r="O99" s="12" t="s">
        <v>423</v>
      </c>
      <c r="P99" s="12" t="s">
        <v>444</v>
      </c>
      <c r="Q99" s="65" t="s">
        <v>453</v>
      </c>
      <c r="R99" s="65" t="s">
        <v>1004</v>
      </c>
      <c r="S99" s="65" t="s">
        <v>1004</v>
      </c>
      <c r="T99" s="65" t="s">
        <v>788</v>
      </c>
      <c r="U99" s="65" t="s">
        <v>1512</v>
      </c>
      <c r="V99" s="65" t="s">
        <v>978</v>
      </c>
      <c r="W99" s="20" t="str">
        <f>HYPERLINK(tbl_Datenquelle[[#This Row],[Internet-Seite]],"Link")</f>
        <v>Link</v>
      </c>
      <c r="X99" s="28" t="s">
        <v>1524</v>
      </c>
      <c r="Y99" s="19" t="s">
        <v>465</v>
      </c>
      <c r="Z99" s="19" t="s">
        <v>465</v>
      </c>
      <c r="AA99" s="19" t="s">
        <v>464</v>
      </c>
      <c r="AB99" s="12" t="s">
        <v>464</v>
      </c>
      <c r="AC99" s="12" t="s">
        <v>465</v>
      </c>
      <c r="AD99" s="65" t="s">
        <v>1360</v>
      </c>
      <c r="AE99" s="12" t="s">
        <v>464</v>
      </c>
      <c r="AF99" s="12" t="s">
        <v>464</v>
      </c>
      <c r="AG99" s="12" t="s">
        <v>464</v>
      </c>
      <c r="AH99" s="12" t="s">
        <v>464</v>
      </c>
      <c r="AI99" s="12" t="s">
        <v>464</v>
      </c>
      <c r="AJ99" s="12" t="s">
        <v>464</v>
      </c>
      <c r="AK99" s="12" t="s">
        <v>464</v>
      </c>
      <c r="AL99" s="12" t="s">
        <v>464</v>
      </c>
      <c r="AM99" s="12" t="s">
        <v>465</v>
      </c>
      <c r="AN99" s="45" t="s">
        <v>1233</v>
      </c>
      <c r="AO99" s="28" t="s">
        <v>464</v>
      </c>
      <c r="AP99" s="11"/>
    </row>
    <row r="100" spans="1:42" ht="25.15" customHeight="1" x14ac:dyDescent="0.2">
      <c r="A100" s="18">
        <v>99</v>
      </c>
      <c r="B100" s="65" t="s">
        <v>1126</v>
      </c>
      <c r="C100" s="12">
        <v>1901570067</v>
      </c>
      <c r="D100" s="12" t="s">
        <v>427</v>
      </c>
      <c r="E100" s="65" t="s">
        <v>582</v>
      </c>
      <c r="F100" s="65" t="s">
        <v>877</v>
      </c>
      <c r="G100" s="65" t="s">
        <v>344</v>
      </c>
      <c r="H100" s="19">
        <v>82362</v>
      </c>
      <c r="I100" s="65" t="s">
        <v>322</v>
      </c>
      <c r="J100" s="65" t="s">
        <v>1215</v>
      </c>
      <c r="K100" s="12" t="s">
        <v>423</v>
      </c>
      <c r="L100" s="65" t="s">
        <v>1230</v>
      </c>
      <c r="M100" s="65" t="s">
        <v>989</v>
      </c>
      <c r="N100" s="65" t="s">
        <v>450</v>
      </c>
      <c r="O100" s="12" t="s">
        <v>423</v>
      </c>
      <c r="P100" s="12" t="s">
        <v>445</v>
      </c>
      <c r="Q100" s="65" t="s">
        <v>453</v>
      </c>
      <c r="R100" s="65" t="s">
        <v>1004</v>
      </c>
      <c r="S100" s="65" t="s">
        <v>1004</v>
      </c>
      <c r="T100" s="65" t="s">
        <v>783</v>
      </c>
      <c r="U100" s="65" t="s">
        <v>1513</v>
      </c>
      <c r="V100" s="65" t="s">
        <v>973</v>
      </c>
      <c r="W100" s="20" t="str">
        <f>HYPERLINK(tbl_Datenquelle[[#This Row],[Internet-Seite]],"Link")</f>
        <v>Link</v>
      </c>
      <c r="X100" s="28" t="s">
        <v>1524</v>
      </c>
      <c r="Y100" s="19" t="s">
        <v>465</v>
      </c>
      <c r="Z100" s="19" t="s">
        <v>465</v>
      </c>
      <c r="AA100" s="19" t="s">
        <v>464</v>
      </c>
      <c r="AB100" s="12" t="s">
        <v>464</v>
      </c>
      <c r="AC100" s="12" t="s">
        <v>464</v>
      </c>
      <c r="AD100" s="66" t="s">
        <v>11</v>
      </c>
      <c r="AE100" s="12" t="s">
        <v>464</v>
      </c>
      <c r="AF100" s="12" t="s">
        <v>464</v>
      </c>
      <c r="AG100" s="12" t="s">
        <v>464</v>
      </c>
      <c r="AH100" s="12" t="s">
        <v>464</v>
      </c>
      <c r="AI100" s="12" t="s">
        <v>464</v>
      </c>
      <c r="AJ100" s="12" t="s">
        <v>464</v>
      </c>
      <c r="AK100" s="12" t="s">
        <v>464</v>
      </c>
      <c r="AL100" s="12" t="s">
        <v>464</v>
      </c>
      <c r="AM100" s="12" t="s">
        <v>464</v>
      </c>
      <c r="AN100" s="45" t="s">
        <v>1233</v>
      </c>
      <c r="AO100" s="12" t="s">
        <v>465</v>
      </c>
      <c r="AP100" s="11"/>
    </row>
    <row r="101" spans="1:42" ht="25.15" customHeight="1" x14ac:dyDescent="0.2">
      <c r="A101" s="18">
        <v>100</v>
      </c>
      <c r="B101" s="65" t="s">
        <v>1124</v>
      </c>
      <c r="C101" s="12">
        <v>1901570108</v>
      </c>
      <c r="D101" s="12" t="s">
        <v>427</v>
      </c>
      <c r="E101" s="65" t="s">
        <v>573</v>
      </c>
      <c r="F101" s="65" t="s">
        <v>868</v>
      </c>
      <c r="G101" s="65" t="s">
        <v>1068</v>
      </c>
      <c r="H101" s="19">
        <v>82362</v>
      </c>
      <c r="I101" s="65" t="s">
        <v>322</v>
      </c>
      <c r="J101" s="65" t="s">
        <v>1190</v>
      </c>
      <c r="K101" s="12" t="s">
        <v>423</v>
      </c>
      <c r="L101" s="65" t="s">
        <v>1230</v>
      </c>
      <c r="M101" s="65" t="s">
        <v>989</v>
      </c>
      <c r="N101" s="65" t="s">
        <v>450</v>
      </c>
      <c r="O101" s="12" t="s">
        <v>423</v>
      </c>
      <c r="P101" s="12" t="s">
        <v>444</v>
      </c>
      <c r="Q101" s="65" t="s">
        <v>453</v>
      </c>
      <c r="R101" s="65" t="s">
        <v>1004</v>
      </c>
      <c r="S101" s="65" t="s">
        <v>1004</v>
      </c>
      <c r="T101" s="65" t="s">
        <v>774</v>
      </c>
      <c r="U101" s="65" t="s">
        <v>1514</v>
      </c>
      <c r="V101" s="65" t="s">
        <v>964</v>
      </c>
      <c r="W101" s="20" t="str">
        <f>HYPERLINK(tbl_Datenquelle[[#This Row],[Internet-Seite]],"Link")</f>
        <v>Link</v>
      </c>
      <c r="X101" s="28" t="s">
        <v>1524</v>
      </c>
      <c r="Y101" s="19" t="s">
        <v>465</v>
      </c>
      <c r="Z101" s="19" t="s">
        <v>465</v>
      </c>
      <c r="AA101" s="19" t="s">
        <v>464</v>
      </c>
      <c r="AB101" s="12" t="s">
        <v>465</v>
      </c>
      <c r="AC101" s="12" t="s">
        <v>465</v>
      </c>
      <c r="AD101" s="65" t="s">
        <v>11</v>
      </c>
      <c r="AE101" s="12" t="s">
        <v>465</v>
      </c>
      <c r="AF101" s="12" t="s">
        <v>465</v>
      </c>
      <c r="AG101" s="12" t="s">
        <v>464</v>
      </c>
      <c r="AH101" s="12" t="s">
        <v>464</v>
      </c>
      <c r="AI101" s="12" t="s">
        <v>464</v>
      </c>
      <c r="AJ101" s="12" t="s">
        <v>464</v>
      </c>
      <c r="AK101" s="12" t="s">
        <v>464</v>
      </c>
      <c r="AL101" s="12" t="s">
        <v>464</v>
      </c>
      <c r="AM101" s="12" t="s">
        <v>464</v>
      </c>
      <c r="AN101" s="45" t="s">
        <v>1233</v>
      </c>
      <c r="AO101" s="12" t="s">
        <v>465</v>
      </c>
      <c r="AP101" s="11"/>
    </row>
    <row r="102" spans="1:42" ht="25.15" customHeight="1" x14ac:dyDescent="0.2">
      <c r="A102" s="18">
        <v>101</v>
      </c>
      <c r="B102" s="65" t="s">
        <v>335</v>
      </c>
      <c r="C102" s="12" t="s">
        <v>336</v>
      </c>
      <c r="D102" s="12" t="s">
        <v>427</v>
      </c>
      <c r="E102" s="65" t="s">
        <v>577</v>
      </c>
      <c r="F102" s="65" t="s">
        <v>872</v>
      </c>
      <c r="G102" s="65" t="s">
        <v>337</v>
      </c>
      <c r="H102" s="19">
        <v>82362</v>
      </c>
      <c r="I102" s="65" t="s">
        <v>322</v>
      </c>
      <c r="J102" s="65" t="s">
        <v>1196</v>
      </c>
      <c r="K102" s="12" t="s">
        <v>423</v>
      </c>
      <c r="L102" s="65" t="s">
        <v>1230</v>
      </c>
      <c r="M102" s="65" t="s">
        <v>442</v>
      </c>
      <c r="N102" s="65" t="s">
        <v>449</v>
      </c>
      <c r="O102" s="12" t="s">
        <v>986</v>
      </c>
      <c r="P102" s="12" t="s">
        <v>445</v>
      </c>
      <c r="Q102" s="65" t="s">
        <v>453</v>
      </c>
      <c r="R102" s="65" t="s">
        <v>338</v>
      </c>
      <c r="S102" s="65" t="s">
        <v>338</v>
      </c>
      <c r="T102" s="65" t="s">
        <v>778</v>
      </c>
      <c r="U102" s="65" t="s">
        <v>1515</v>
      </c>
      <c r="V102" s="65" t="s">
        <v>968</v>
      </c>
      <c r="W102" s="20" t="str">
        <f>HYPERLINK(tbl_Datenquelle[[#This Row],[Internet-Seite]],"Link")</f>
        <v>Link</v>
      </c>
      <c r="X102" s="42" t="s">
        <v>1523</v>
      </c>
      <c r="Y102" s="19" t="s">
        <v>465</v>
      </c>
      <c r="Z102" s="19" t="s">
        <v>465</v>
      </c>
      <c r="AA102" s="19" t="s">
        <v>464</v>
      </c>
      <c r="AB102" s="12" t="s">
        <v>464</v>
      </c>
      <c r="AC102" s="12" t="s">
        <v>464</v>
      </c>
      <c r="AD102" s="65" t="s">
        <v>1360</v>
      </c>
      <c r="AE102" s="12" t="s">
        <v>464</v>
      </c>
      <c r="AF102" s="12" t="s">
        <v>464</v>
      </c>
      <c r="AG102" s="12" t="s">
        <v>464</v>
      </c>
      <c r="AH102" s="12" t="s">
        <v>464</v>
      </c>
      <c r="AI102" s="12" t="s">
        <v>464</v>
      </c>
      <c r="AJ102" s="12" t="s">
        <v>464</v>
      </c>
      <c r="AK102" s="12" t="s">
        <v>465</v>
      </c>
      <c r="AL102" s="12" t="s">
        <v>464</v>
      </c>
      <c r="AM102" s="12" t="s">
        <v>464</v>
      </c>
      <c r="AN102" s="23" t="s">
        <v>1233</v>
      </c>
      <c r="AO102" s="28" t="s">
        <v>464</v>
      </c>
      <c r="AP102" s="11"/>
    </row>
    <row r="103" spans="1:42" ht="25.15" customHeight="1" x14ac:dyDescent="0.2">
      <c r="A103" s="18">
        <v>102</v>
      </c>
      <c r="B103" s="65" t="s">
        <v>360</v>
      </c>
      <c r="C103" s="12">
        <v>1901570083</v>
      </c>
      <c r="D103" s="12" t="s">
        <v>427</v>
      </c>
      <c r="E103" s="65" t="s">
        <v>583</v>
      </c>
      <c r="F103" s="65" t="s">
        <v>878</v>
      </c>
      <c r="G103" s="65" t="s">
        <v>1074</v>
      </c>
      <c r="H103" s="19">
        <v>82362</v>
      </c>
      <c r="I103" s="65" t="s">
        <v>322</v>
      </c>
      <c r="J103" s="65" t="s">
        <v>1201</v>
      </c>
      <c r="K103" s="12" t="s">
        <v>423</v>
      </c>
      <c r="L103" s="65" t="s">
        <v>15</v>
      </c>
      <c r="M103" s="65" t="s">
        <v>442</v>
      </c>
      <c r="N103" s="65" t="s">
        <v>992</v>
      </c>
      <c r="O103" s="12" t="s">
        <v>422</v>
      </c>
      <c r="P103" s="12" t="s">
        <v>446</v>
      </c>
      <c r="Q103" s="65" t="s">
        <v>453</v>
      </c>
      <c r="R103" s="65" t="s">
        <v>358</v>
      </c>
      <c r="S103" s="65" t="s">
        <v>358</v>
      </c>
      <c r="T103" s="65" t="s">
        <v>784</v>
      </c>
      <c r="U103" s="65" t="s">
        <v>1516</v>
      </c>
      <c r="V103" s="65" t="s">
        <v>974</v>
      </c>
      <c r="W103" s="20" t="str">
        <f>HYPERLINK(tbl_Datenquelle[[#This Row],[Internet-Seite]],"Link")</f>
        <v>Link</v>
      </c>
      <c r="X103" s="12" t="s">
        <v>1522</v>
      </c>
      <c r="Y103" s="19" t="s">
        <v>464</v>
      </c>
      <c r="Z103" s="19" t="s">
        <v>465</v>
      </c>
      <c r="AA103" s="19" t="s">
        <v>464</v>
      </c>
      <c r="AB103" s="12" t="s">
        <v>464</v>
      </c>
      <c r="AC103" s="12" t="s">
        <v>464</v>
      </c>
      <c r="AD103" s="65" t="s">
        <v>1360</v>
      </c>
      <c r="AE103" s="12" t="s">
        <v>464</v>
      </c>
      <c r="AF103" s="12" t="s">
        <v>464</v>
      </c>
      <c r="AG103" s="12" t="s">
        <v>465</v>
      </c>
      <c r="AH103" s="12" t="s">
        <v>464</v>
      </c>
      <c r="AI103" s="12" t="s">
        <v>464</v>
      </c>
      <c r="AJ103" s="12" t="s">
        <v>464</v>
      </c>
      <c r="AK103" s="12" t="s">
        <v>464</v>
      </c>
      <c r="AL103" s="12" t="s">
        <v>464</v>
      </c>
      <c r="AM103" s="12" t="s">
        <v>464</v>
      </c>
      <c r="AN103" s="23" t="s">
        <v>1233</v>
      </c>
      <c r="AO103" s="12" t="s">
        <v>465</v>
      </c>
      <c r="AP103" s="11"/>
    </row>
    <row r="104" spans="1:42" ht="25.15" customHeight="1" x14ac:dyDescent="0.2">
      <c r="A104" s="18">
        <v>103</v>
      </c>
      <c r="B104" s="65" t="s">
        <v>498</v>
      </c>
      <c r="C104" s="12">
        <v>1901580070</v>
      </c>
      <c r="D104" s="12" t="s">
        <v>427</v>
      </c>
      <c r="E104" s="65" t="s">
        <v>589</v>
      </c>
      <c r="F104" s="65" t="s">
        <v>884</v>
      </c>
      <c r="G104" s="65" t="s">
        <v>378</v>
      </c>
      <c r="H104" s="19">
        <v>82405</v>
      </c>
      <c r="I104" s="65" t="s">
        <v>346</v>
      </c>
      <c r="J104" s="65" t="s">
        <v>1217</v>
      </c>
      <c r="K104" s="12" t="s">
        <v>423</v>
      </c>
      <c r="L104" s="65" t="s">
        <v>15</v>
      </c>
      <c r="M104" s="65" t="s">
        <v>989</v>
      </c>
      <c r="N104" s="65" t="s">
        <v>450</v>
      </c>
      <c r="O104" s="12" t="s">
        <v>986</v>
      </c>
      <c r="P104" s="12" t="s">
        <v>446</v>
      </c>
      <c r="Q104" s="65" t="s">
        <v>453</v>
      </c>
      <c r="R104" s="65" t="s">
        <v>373</v>
      </c>
      <c r="S104" s="65" t="s">
        <v>373</v>
      </c>
      <c r="T104" s="65" t="s">
        <v>789</v>
      </c>
      <c r="U104" s="65" t="s">
        <v>1517</v>
      </c>
      <c r="V104" s="65" t="s">
        <v>980</v>
      </c>
      <c r="W104" s="20" t="str">
        <f>HYPERLINK(tbl_Datenquelle[[#This Row],[Internet-Seite]],"Link")</f>
        <v>Link</v>
      </c>
      <c r="X104" s="42" t="s">
        <v>1523</v>
      </c>
      <c r="Y104" s="19" t="s">
        <v>464</v>
      </c>
      <c r="Z104" s="19" t="s">
        <v>465</v>
      </c>
      <c r="AA104" s="19" t="s">
        <v>464</v>
      </c>
      <c r="AB104" s="12" t="s">
        <v>464</v>
      </c>
      <c r="AC104" s="12" t="s">
        <v>464</v>
      </c>
      <c r="AD104" s="65" t="s">
        <v>1360</v>
      </c>
      <c r="AE104" s="12" t="s">
        <v>464</v>
      </c>
      <c r="AF104" s="12" t="s">
        <v>464</v>
      </c>
      <c r="AG104" s="12" t="s">
        <v>465</v>
      </c>
      <c r="AH104" s="12" t="s">
        <v>464</v>
      </c>
      <c r="AI104" s="12" t="s">
        <v>465</v>
      </c>
      <c r="AJ104" s="12" t="s">
        <v>465</v>
      </c>
      <c r="AK104" s="12" t="s">
        <v>464</v>
      </c>
      <c r="AL104" s="12" t="s">
        <v>465</v>
      </c>
      <c r="AM104" s="12" t="s">
        <v>464</v>
      </c>
      <c r="AN104" s="20" t="s">
        <v>1233</v>
      </c>
      <c r="AO104" s="12" t="s">
        <v>465</v>
      </c>
      <c r="AP104" s="11"/>
    </row>
    <row r="105" spans="1:42" ht="25.15" customHeight="1" x14ac:dyDescent="0.2">
      <c r="A105" s="18">
        <v>104</v>
      </c>
      <c r="B105" s="65" t="s">
        <v>1129</v>
      </c>
      <c r="C105" s="12">
        <v>1901580069</v>
      </c>
      <c r="D105" s="12" t="s">
        <v>427</v>
      </c>
      <c r="E105" s="65" t="s">
        <v>588</v>
      </c>
      <c r="F105" s="65" t="s">
        <v>883</v>
      </c>
      <c r="G105" s="65" t="s">
        <v>1076</v>
      </c>
      <c r="H105" s="19">
        <v>82405</v>
      </c>
      <c r="I105" s="65" t="s">
        <v>346</v>
      </c>
      <c r="J105" s="65" t="s">
        <v>1206</v>
      </c>
      <c r="K105" s="12" t="s">
        <v>423</v>
      </c>
      <c r="L105" s="65" t="s">
        <v>1230</v>
      </c>
      <c r="M105" s="65" t="s">
        <v>989</v>
      </c>
      <c r="N105" s="65" t="s">
        <v>450</v>
      </c>
      <c r="O105" s="12" t="s">
        <v>423</v>
      </c>
      <c r="P105" s="12" t="s">
        <v>444</v>
      </c>
      <c r="Q105" s="65" t="s">
        <v>453</v>
      </c>
      <c r="R105" s="65" t="s">
        <v>373</v>
      </c>
      <c r="S105" s="65" t="s">
        <v>373</v>
      </c>
      <c r="T105" s="65" t="s">
        <v>376</v>
      </c>
      <c r="U105" s="65" t="s">
        <v>1518</v>
      </c>
      <c r="V105" s="65" t="s">
        <v>979</v>
      </c>
      <c r="W105" s="20" t="str">
        <f>HYPERLINK(tbl_Datenquelle[[#This Row],[Internet-Seite]],"Link")</f>
        <v>Link</v>
      </c>
      <c r="X105" s="28" t="s">
        <v>1524</v>
      </c>
      <c r="Y105" s="19" t="s">
        <v>465</v>
      </c>
      <c r="Z105" s="12" t="s">
        <v>465</v>
      </c>
      <c r="AA105" s="19" t="s">
        <v>464</v>
      </c>
      <c r="AB105" s="12" t="s">
        <v>464</v>
      </c>
      <c r="AC105" s="12" t="s">
        <v>464</v>
      </c>
      <c r="AD105" s="66" t="s">
        <v>10</v>
      </c>
      <c r="AE105" s="12" t="s">
        <v>464</v>
      </c>
      <c r="AF105" s="12" t="s">
        <v>464</v>
      </c>
      <c r="AG105" s="12" t="s">
        <v>464</v>
      </c>
      <c r="AH105" s="12" t="s">
        <v>464</v>
      </c>
      <c r="AI105" s="12" t="s">
        <v>464</v>
      </c>
      <c r="AJ105" s="12" t="s">
        <v>464</v>
      </c>
      <c r="AK105" s="12" t="s">
        <v>464</v>
      </c>
      <c r="AL105" s="12" t="s">
        <v>464</v>
      </c>
      <c r="AM105" s="12" t="s">
        <v>464</v>
      </c>
      <c r="AN105" s="20" t="s">
        <v>1233</v>
      </c>
      <c r="AO105" s="28" t="s">
        <v>464</v>
      </c>
      <c r="AP105" s="11"/>
    </row>
    <row r="106" spans="1:42" ht="25.15" customHeight="1" x14ac:dyDescent="0.2">
      <c r="A106" s="18">
        <v>105</v>
      </c>
      <c r="B106" s="65" t="s">
        <v>1088</v>
      </c>
      <c r="C106" s="12" t="s">
        <v>345</v>
      </c>
      <c r="D106" s="12" t="s">
        <v>428</v>
      </c>
      <c r="E106" s="65" t="s">
        <v>434</v>
      </c>
      <c r="F106" s="65" t="s">
        <v>475</v>
      </c>
      <c r="G106" s="65" t="s">
        <v>348</v>
      </c>
      <c r="H106" s="19">
        <v>82405</v>
      </c>
      <c r="I106" s="65" t="s">
        <v>346</v>
      </c>
      <c r="J106" s="65" t="s">
        <v>1216</v>
      </c>
      <c r="K106" s="12" t="s">
        <v>423</v>
      </c>
      <c r="L106" s="65" t="s">
        <v>15</v>
      </c>
      <c r="M106" s="65" t="s">
        <v>442</v>
      </c>
      <c r="N106" s="65" t="s">
        <v>449</v>
      </c>
      <c r="O106" s="12" t="s">
        <v>422</v>
      </c>
      <c r="P106" s="41" t="s">
        <v>447</v>
      </c>
      <c r="Q106" s="65" t="s">
        <v>453</v>
      </c>
      <c r="R106" s="65" t="s">
        <v>455</v>
      </c>
      <c r="S106" s="65" t="s">
        <v>347</v>
      </c>
      <c r="T106" s="65" t="s">
        <v>410</v>
      </c>
      <c r="U106" s="46" t="s">
        <v>408</v>
      </c>
      <c r="V106" s="46" t="s">
        <v>418</v>
      </c>
      <c r="W106" s="20" t="s">
        <v>421</v>
      </c>
      <c r="X106" s="12" t="s">
        <v>1522</v>
      </c>
      <c r="Y106" s="19" t="s">
        <v>464</v>
      </c>
      <c r="Z106" s="19" t="s">
        <v>465</v>
      </c>
      <c r="AA106" s="19" t="s">
        <v>464</v>
      </c>
      <c r="AB106" s="12" t="s">
        <v>464</v>
      </c>
      <c r="AC106" s="12" t="s">
        <v>464</v>
      </c>
      <c r="AD106" s="65" t="s">
        <v>10</v>
      </c>
      <c r="AE106" s="12" t="s">
        <v>464</v>
      </c>
      <c r="AF106" s="12" t="s">
        <v>464</v>
      </c>
      <c r="AG106" s="12" t="s">
        <v>465</v>
      </c>
      <c r="AH106" s="12" t="s">
        <v>464</v>
      </c>
      <c r="AI106" s="12" t="s">
        <v>464</v>
      </c>
      <c r="AJ106" s="12" t="s">
        <v>464</v>
      </c>
      <c r="AK106" s="12" t="s">
        <v>464</v>
      </c>
      <c r="AL106" s="12" t="s">
        <v>464</v>
      </c>
      <c r="AM106" s="12" t="s">
        <v>464</v>
      </c>
      <c r="AN106" s="45" t="s">
        <v>1233</v>
      </c>
      <c r="AO106" s="28" t="s">
        <v>464</v>
      </c>
      <c r="AP106" s="11"/>
    </row>
    <row r="107" spans="1:42" ht="25.15" customHeight="1" x14ac:dyDescent="0.2">
      <c r="A107" s="18">
        <v>106</v>
      </c>
      <c r="B107" s="65" t="s">
        <v>379</v>
      </c>
      <c r="C107" s="12">
        <v>1901590071</v>
      </c>
      <c r="D107" s="12" t="s">
        <v>427</v>
      </c>
      <c r="E107" s="65" t="s">
        <v>592</v>
      </c>
      <c r="F107" s="65" t="s">
        <v>887</v>
      </c>
      <c r="G107" s="65" t="s">
        <v>381</v>
      </c>
      <c r="H107" s="19">
        <v>82407</v>
      </c>
      <c r="I107" s="65" t="s">
        <v>382</v>
      </c>
      <c r="J107" s="65" t="s">
        <v>1209</v>
      </c>
      <c r="K107" s="12" t="s">
        <v>423</v>
      </c>
      <c r="L107" s="65" t="s">
        <v>1402</v>
      </c>
      <c r="M107" s="65" t="s">
        <v>989</v>
      </c>
      <c r="N107" s="65" t="s">
        <v>450</v>
      </c>
      <c r="O107" s="12" t="s">
        <v>987</v>
      </c>
      <c r="P107" s="12" t="s">
        <v>991</v>
      </c>
      <c r="Q107" s="65" t="s">
        <v>453</v>
      </c>
      <c r="R107" s="65" t="s">
        <v>383</v>
      </c>
      <c r="S107" s="65" t="s">
        <v>383</v>
      </c>
      <c r="T107" s="65" t="s">
        <v>792</v>
      </c>
      <c r="U107" s="65" t="s">
        <v>1519</v>
      </c>
      <c r="V107" s="65" t="s">
        <v>983</v>
      </c>
      <c r="W107" s="20" t="str">
        <f>HYPERLINK(tbl_Datenquelle[[#This Row],[Internet-Seite]],"Link")</f>
        <v>Link</v>
      </c>
      <c r="X107" s="12" t="s">
        <v>1526</v>
      </c>
      <c r="Y107" s="19" t="s">
        <v>465</v>
      </c>
      <c r="Z107" s="19" t="s">
        <v>465</v>
      </c>
      <c r="AA107" s="19" t="s">
        <v>465</v>
      </c>
      <c r="AB107" s="12" t="s">
        <v>464</v>
      </c>
      <c r="AC107" s="12" t="s">
        <v>465</v>
      </c>
      <c r="AD107" s="65" t="s">
        <v>11</v>
      </c>
      <c r="AE107" s="12" t="s">
        <v>465</v>
      </c>
      <c r="AF107" s="12" t="s">
        <v>464</v>
      </c>
      <c r="AG107" s="12" t="s">
        <v>464</v>
      </c>
      <c r="AH107" s="12" t="s">
        <v>464</v>
      </c>
      <c r="AI107" s="12" t="s">
        <v>465</v>
      </c>
      <c r="AJ107" s="12" t="s">
        <v>464</v>
      </c>
      <c r="AK107" s="12" t="s">
        <v>464</v>
      </c>
      <c r="AL107" s="12" t="s">
        <v>464</v>
      </c>
      <c r="AM107" s="12" t="s">
        <v>464</v>
      </c>
      <c r="AN107" s="20" t="s">
        <v>1233</v>
      </c>
      <c r="AO107" s="12" t="s">
        <v>465</v>
      </c>
      <c r="AP107" s="11"/>
    </row>
    <row r="108" spans="1:42" ht="25.15" customHeight="1" x14ac:dyDescent="0.2">
      <c r="A108" s="18">
        <v>107</v>
      </c>
      <c r="B108" s="65" t="s">
        <v>1130</v>
      </c>
      <c r="C108" s="12" t="s">
        <v>385</v>
      </c>
      <c r="D108" s="12" t="s">
        <v>427</v>
      </c>
      <c r="E108" s="65" t="s">
        <v>590</v>
      </c>
      <c r="F108" s="65" t="s">
        <v>885</v>
      </c>
      <c r="G108" s="65" t="s">
        <v>386</v>
      </c>
      <c r="H108" s="19">
        <v>82407</v>
      </c>
      <c r="I108" s="65" t="s">
        <v>382</v>
      </c>
      <c r="J108" s="65" t="s">
        <v>1207</v>
      </c>
      <c r="K108" s="12" t="s">
        <v>423</v>
      </c>
      <c r="L108" s="65" t="s">
        <v>1229</v>
      </c>
      <c r="M108" s="65" t="s">
        <v>442</v>
      </c>
      <c r="N108" s="65" t="s">
        <v>449</v>
      </c>
      <c r="O108" s="12" t="s">
        <v>422</v>
      </c>
      <c r="P108" s="12" t="s">
        <v>445</v>
      </c>
      <c r="Q108" s="65" t="s">
        <v>995</v>
      </c>
      <c r="R108" s="65" t="s">
        <v>1005</v>
      </c>
      <c r="S108" s="65" t="s">
        <v>1005</v>
      </c>
      <c r="T108" s="65" t="s">
        <v>790</v>
      </c>
      <c r="U108" s="65" t="s">
        <v>1520</v>
      </c>
      <c r="V108" s="65" t="s">
        <v>981</v>
      </c>
      <c r="W108" s="20" t="str">
        <f>HYPERLINK(tbl_Datenquelle[[#This Row],[Internet-Seite]],"Link")</f>
        <v>Link</v>
      </c>
      <c r="X108" s="12" t="s">
        <v>1522</v>
      </c>
      <c r="Y108" s="19" t="s">
        <v>465</v>
      </c>
      <c r="Z108" s="19" t="s">
        <v>464</v>
      </c>
      <c r="AA108" s="19" t="s">
        <v>464</v>
      </c>
      <c r="AB108" s="12" t="s">
        <v>464</v>
      </c>
      <c r="AC108" s="12" t="s">
        <v>464</v>
      </c>
      <c r="AD108" s="65" t="s">
        <v>10</v>
      </c>
      <c r="AE108" s="12" t="s">
        <v>464</v>
      </c>
      <c r="AF108" s="12" t="s">
        <v>464</v>
      </c>
      <c r="AG108" s="12" t="s">
        <v>464</v>
      </c>
      <c r="AH108" s="12" t="s">
        <v>464</v>
      </c>
      <c r="AI108" s="12" t="s">
        <v>464</v>
      </c>
      <c r="AJ108" s="12" t="s">
        <v>464</v>
      </c>
      <c r="AK108" s="12" t="s">
        <v>464</v>
      </c>
      <c r="AL108" s="12" t="s">
        <v>464</v>
      </c>
      <c r="AM108" s="12" t="s">
        <v>464</v>
      </c>
      <c r="AN108" s="20" t="s">
        <v>1233</v>
      </c>
      <c r="AO108" s="28" t="s">
        <v>464</v>
      </c>
      <c r="AP108" s="11"/>
    </row>
    <row r="109" spans="1:42" ht="25.15" customHeight="1" x14ac:dyDescent="0.2">
      <c r="A109" s="18">
        <v>108</v>
      </c>
      <c r="B109" s="65" t="s">
        <v>389</v>
      </c>
      <c r="C109" s="12">
        <v>1901590073</v>
      </c>
      <c r="D109" s="12" t="s">
        <v>427</v>
      </c>
      <c r="E109" s="65" t="s">
        <v>591</v>
      </c>
      <c r="F109" s="65" t="s">
        <v>886</v>
      </c>
      <c r="G109" s="65" t="s">
        <v>1077</v>
      </c>
      <c r="H109" s="29">
        <v>82407</v>
      </c>
      <c r="I109" s="65" t="s">
        <v>382</v>
      </c>
      <c r="J109" s="65" t="s">
        <v>1208</v>
      </c>
      <c r="K109" s="12" t="s">
        <v>423</v>
      </c>
      <c r="L109" s="65" t="s">
        <v>15</v>
      </c>
      <c r="M109" s="65" t="s">
        <v>442</v>
      </c>
      <c r="N109" s="65" t="s">
        <v>992</v>
      </c>
      <c r="O109" s="12" t="s">
        <v>422</v>
      </c>
      <c r="P109" s="12" t="s">
        <v>445</v>
      </c>
      <c r="Q109" s="65" t="s">
        <v>453</v>
      </c>
      <c r="R109" s="65" t="s">
        <v>391</v>
      </c>
      <c r="S109" s="65" t="s">
        <v>391</v>
      </c>
      <c r="T109" s="65" t="s">
        <v>791</v>
      </c>
      <c r="U109" s="65" t="s">
        <v>1412</v>
      </c>
      <c r="V109" s="65" t="s">
        <v>982</v>
      </c>
      <c r="W109" s="20" t="str">
        <f>HYPERLINK(tbl_Datenquelle[[#This Row],[Internet-Seite]],"Link")</f>
        <v>Link</v>
      </c>
      <c r="X109" s="12" t="s">
        <v>1522</v>
      </c>
      <c r="Y109" s="19" t="s">
        <v>464</v>
      </c>
      <c r="Z109" s="19" t="s">
        <v>465</v>
      </c>
      <c r="AA109" s="19" t="s">
        <v>464</v>
      </c>
      <c r="AB109" s="12" t="s">
        <v>464</v>
      </c>
      <c r="AC109" s="12" t="s">
        <v>464</v>
      </c>
      <c r="AD109" s="65" t="s">
        <v>1360</v>
      </c>
      <c r="AE109" s="12" t="s">
        <v>464</v>
      </c>
      <c r="AF109" s="12" t="s">
        <v>464</v>
      </c>
      <c r="AG109" s="12" t="s">
        <v>465</v>
      </c>
      <c r="AH109" s="12" t="s">
        <v>464</v>
      </c>
      <c r="AI109" s="12" t="s">
        <v>464</v>
      </c>
      <c r="AJ109" s="12" t="s">
        <v>464</v>
      </c>
      <c r="AK109" s="12" t="s">
        <v>464</v>
      </c>
      <c r="AL109" s="12" t="s">
        <v>464</v>
      </c>
      <c r="AM109" s="12" t="s">
        <v>464</v>
      </c>
      <c r="AN109" s="12" t="s">
        <v>1240</v>
      </c>
      <c r="AO109" s="12" t="s">
        <v>465</v>
      </c>
      <c r="AP109" s="11"/>
    </row>
    <row r="110" spans="1:42" ht="25.15" customHeight="1" x14ac:dyDescent="0.2">
      <c r="A110" s="18">
        <v>109</v>
      </c>
      <c r="B110" s="65" t="s">
        <v>393</v>
      </c>
      <c r="C110" s="12" t="s">
        <v>394</v>
      </c>
      <c r="D110" s="12" t="s">
        <v>427</v>
      </c>
      <c r="E110" s="65" t="s">
        <v>593</v>
      </c>
      <c r="F110" s="65" t="s">
        <v>888</v>
      </c>
      <c r="G110" s="65" t="s">
        <v>395</v>
      </c>
      <c r="H110" s="19">
        <v>82409</v>
      </c>
      <c r="I110" s="65" t="s">
        <v>396</v>
      </c>
      <c r="J110" s="65" t="s">
        <v>1210</v>
      </c>
      <c r="K110" s="12" t="s">
        <v>1297</v>
      </c>
      <c r="L110" s="65" t="s">
        <v>15</v>
      </c>
      <c r="M110" s="65" t="s">
        <v>442</v>
      </c>
      <c r="N110" s="65" t="s">
        <v>450</v>
      </c>
      <c r="O110" s="12" t="s">
        <v>423</v>
      </c>
      <c r="P110" s="12" t="s">
        <v>446</v>
      </c>
      <c r="Q110" s="65" t="s">
        <v>454</v>
      </c>
      <c r="R110" s="65" t="s">
        <v>397</v>
      </c>
      <c r="S110" s="65" t="s">
        <v>397</v>
      </c>
      <c r="T110" s="65" t="s">
        <v>793</v>
      </c>
      <c r="U110" s="65" t="s">
        <v>1521</v>
      </c>
      <c r="V110" s="65" t="s">
        <v>984</v>
      </c>
      <c r="W110" s="20" t="str">
        <f>HYPERLINK(tbl_Datenquelle[[#This Row],[Internet-Seite]],"Link")</f>
        <v>Link</v>
      </c>
      <c r="X110" s="28" t="s">
        <v>1524</v>
      </c>
      <c r="Y110" s="19" t="s">
        <v>464</v>
      </c>
      <c r="Z110" s="19" t="s">
        <v>465</v>
      </c>
      <c r="AA110" s="19" t="s">
        <v>464</v>
      </c>
      <c r="AB110" s="12" t="s">
        <v>464</v>
      </c>
      <c r="AC110" s="12" t="s">
        <v>464</v>
      </c>
      <c r="AD110" s="65" t="s">
        <v>1360</v>
      </c>
      <c r="AE110" s="12" t="s">
        <v>464</v>
      </c>
      <c r="AF110" s="12" t="s">
        <v>464</v>
      </c>
      <c r="AG110" s="12" t="s">
        <v>465</v>
      </c>
      <c r="AH110" s="12" t="s">
        <v>464</v>
      </c>
      <c r="AI110" s="12" t="s">
        <v>464</v>
      </c>
      <c r="AJ110" s="12" t="s">
        <v>464</v>
      </c>
      <c r="AK110" s="12" t="s">
        <v>464</v>
      </c>
      <c r="AL110" s="12" t="s">
        <v>464</v>
      </c>
      <c r="AM110" s="12" t="s">
        <v>464</v>
      </c>
      <c r="AN110" s="23" t="s">
        <v>1233</v>
      </c>
      <c r="AO110" s="28" t="s">
        <v>464</v>
      </c>
      <c r="AP110" s="11"/>
    </row>
    <row r="111" spans="1:42" s="12" customFormat="1" ht="25.15" customHeight="1" x14ac:dyDescent="0.2">
      <c r="A111" s="10"/>
      <c r="B111" s="11"/>
      <c r="E111" s="13"/>
      <c r="F111" s="13"/>
      <c r="G111" s="11"/>
      <c r="I111" s="11"/>
      <c r="J111" s="11"/>
      <c r="L111" s="11"/>
      <c r="M111" s="11"/>
      <c r="N111" s="11"/>
      <c r="P111" s="11"/>
      <c r="Q111" s="11"/>
      <c r="R111" s="11"/>
      <c r="S111" s="11"/>
      <c r="T111" s="11"/>
      <c r="U111" s="65"/>
      <c r="V111" s="65"/>
      <c r="W111" s="11"/>
      <c r="X111" s="28"/>
      <c r="AD111"/>
      <c r="AF111" s="11"/>
      <c r="AG111" s="11"/>
      <c r="AH111" s="11"/>
      <c r="AI111" s="11"/>
      <c r="AJ111" s="11"/>
      <c r="AK111" s="11"/>
      <c r="AL111" s="11"/>
      <c r="AM111" s="11"/>
      <c r="AN111" s="11"/>
      <c r="AP111" s="12">
        <v>66</v>
      </c>
    </row>
  </sheetData>
  <sheetProtection formatCells="0" formatColumns="0" formatRows="0" insertColumns="0" insertRows="0" insertHyperlinks="0" deleteColumns="0" deleteRows="0" sort="0" autoFilter="0" pivotTables="0"/>
  <hyperlinks>
    <hyperlink ref="W13" r:id="rId1"/>
    <hyperlink ref="W75" r:id="rId2"/>
    <hyperlink ref="W106" r:id="rId3"/>
    <hyperlink ref="W82" r:id="rId4"/>
    <hyperlink ref="W22" r:id="rId5"/>
    <hyperlink ref="W26" r:id="rId6"/>
    <hyperlink ref="W98" r:id="rId7"/>
    <hyperlink ref="W30" r:id="rId8"/>
    <hyperlink ref="W20" r:id="rId9"/>
    <hyperlink ref="AN3" r:id="rId10"/>
    <hyperlink ref="AN4" r:id="rId11"/>
    <hyperlink ref="AN5" r:id="rId12"/>
    <hyperlink ref="AN8" r:id="rId13"/>
    <hyperlink ref="AN7" r:id="rId14"/>
    <hyperlink ref="AN85" r:id="rId15"/>
    <hyperlink ref="AN6" r:id="rId16"/>
    <hyperlink ref="AN9" r:id="rId17"/>
    <hyperlink ref="AN22" r:id="rId18"/>
    <hyperlink ref="AN26" r:id="rId19"/>
    <hyperlink ref="AN24" r:id="rId20"/>
    <hyperlink ref="AN25" r:id="rId21"/>
    <hyperlink ref="AN30" r:id="rId22"/>
    <hyperlink ref="AN29" r:id="rId23"/>
    <hyperlink ref="AN28" r:id="rId24"/>
    <hyperlink ref="AN35" r:id="rId25"/>
    <hyperlink ref="AN37" r:id="rId26" location="tab-id-4"/>
    <hyperlink ref="AN32" r:id="rId27"/>
    <hyperlink ref="AN31" r:id="rId28"/>
    <hyperlink ref="AN39" r:id="rId29"/>
    <hyperlink ref="AN48" r:id="rId30"/>
    <hyperlink ref="AN47" r:id="rId31"/>
    <hyperlink ref="AN56" r:id="rId32"/>
    <hyperlink ref="AN61" r:id="rId33"/>
    <hyperlink ref="AN66" r:id="rId34"/>
    <hyperlink ref="AN50" r:id="rId35"/>
    <hyperlink ref="AN51" r:id="rId36"/>
    <hyperlink ref="AN52" r:id="rId37"/>
    <hyperlink ref="AN67" r:id="rId38"/>
    <hyperlink ref="AN86" r:id="rId39"/>
    <hyperlink ref="AN17" r:id="rId40"/>
    <hyperlink ref="AN70" r:id="rId41"/>
    <hyperlink ref="AN69" r:id="rId42"/>
    <hyperlink ref="AN87" r:id="rId43"/>
    <hyperlink ref="AN88" r:id="rId44"/>
    <hyperlink ref="AN107" r:id="rId45"/>
    <hyperlink ref="AN83" r:id="rId46"/>
    <hyperlink ref="AN80" r:id="rId47"/>
    <hyperlink ref="AN33" r:id="rId48"/>
    <hyperlink ref="AN11" r:id="rId49"/>
    <hyperlink ref="AN90" r:id="rId50"/>
    <hyperlink ref="AN23" r:id="rId51"/>
    <hyperlink ref="AN91" r:id="rId52"/>
    <hyperlink ref="AN55" r:id="rId53"/>
    <hyperlink ref="AN92" r:id="rId54"/>
    <hyperlink ref="AN57" r:id="rId55"/>
    <hyperlink ref="AN43" r:id="rId56"/>
    <hyperlink ref="AN104" r:id="rId57"/>
    <hyperlink ref="AN12" r:id="rId58"/>
    <hyperlink ref="AN72" r:id="rId59"/>
    <hyperlink ref="AN73" r:id="rId60"/>
    <hyperlink ref="AN74" r:id="rId61"/>
    <hyperlink ref="AN75" r:id="rId62"/>
    <hyperlink ref="AN27" r:id="rId63"/>
    <hyperlink ref="AN65" r:id="rId64"/>
    <hyperlink ref="AN76" r:id="rId65"/>
    <hyperlink ref="AN58" r:id="rId66" location="preise"/>
    <hyperlink ref="AN59" r:id="rId67"/>
    <hyperlink ref="AN10" r:id="rId68"/>
    <hyperlink ref="AN71" r:id="rId69"/>
    <hyperlink ref="AN16" r:id="rId70"/>
    <hyperlink ref="AN94" r:id="rId71"/>
    <hyperlink ref="AN81" r:id="rId72"/>
    <hyperlink ref="AN68" r:id="rId73"/>
    <hyperlink ref="AN13" r:id="rId74"/>
    <hyperlink ref="AN108" r:id="rId75"/>
    <hyperlink ref="AN95" r:id="rId76"/>
    <hyperlink ref="AN96" r:id="rId77"/>
    <hyperlink ref="AN82" r:id="rId78"/>
    <hyperlink ref="AN60" r:id="rId79"/>
    <hyperlink ref="AN63" r:id="rId80"/>
    <hyperlink ref="AN21" r:id="rId81"/>
    <hyperlink ref="AN84" r:id="rId82"/>
    <hyperlink ref="AN105" r:id="rId83"/>
    <hyperlink ref="AN45" r:id="rId84"/>
    <hyperlink ref="AN97" r:id="rId85"/>
    <hyperlink ref="AN38" r:id="rId86"/>
    <hyperlink ref="AN64" r:id="rId87"/>
    <hyperlink ref="AN99" r:id="rId88"/>
    <hyperlink ref="AN100" r:id="rId89"/>
    <hyperlink ref="AN101" r:id="rId90"/>
    <hyperlink ref="AN15" r:id="rId91"/>
    <hyperlink ref="AN106" r:id="rId92"/>
  </hyperlinks>
  <pageMargins left="0.7" right="0.7" top="0.78740157499999996" bottom="0.78740157499999996" header="0.3" footer="0.3"/>
  <pageSetup paperSize="9" orientation="landscape" r:id="rId93"/>
  <legacyDrawing r:id="rId94"/>
  <tableParts count="1">
    <tablePart r:id="rId9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BO126"/>
  <sheetViews>
    <sheetView showGridLines="0" zoomScaleNormal="100" workbookViewId="0">
      <pane xSplit="2" ySplit="2" topLeftCell="C87" activePane="bottomRight" state="frozen"/>
      <selection pane="topRight" activeCell="C1" sqref="C1"/>
      <selection pane="bottomLeft" activeCell="A2" sqref="A2"/>
      <selection pane="bottomRight" activeCell="B90" sqref="B90"/>
    </sheetView>
  </sheetViews>
  <sheetFormatPr baseColWidth="10" defaultColWidth="8.77734375" defaultRowHeight="25.15" customHeight="1" x14ac:dyDescent="0.2"/>
  <cols>
    <col min="1" max="1" width="5.21875" style="10" customWidth="1"/>
    <col min="2" max="2" width="58" style="11" customWidth="1"/>
    <col min="3" max="3" width="14.5546875" style="12" hidden="1" customWidth="1"/>
    <col min="4" max="4" width="8.44140625" style="12" hidden="1" customWidth="1"/>
    <col min="5" max="5" width="19.109375" style="13" hidden="1" customWidth="1"/>
    <col min="6" max="6" width="23" style="13" hidden="1" customWidth="1"/>
    <col min="7" max="7" width="25.77734375" style="11" hidden="1" customWidth="1"/>
    <col min="8" max="8" width="6.77734375" style="12" hidden="1" customWidth="1"/>
    <col min="9" max="9" width="20.21875" style="11" hidden="1" customWidth="1"/>
    <col min="10" max="10" width="14.5546875" style="11" hidden="1" customWidth="1"/>
    <col min="11" max="11" width="43.21875" style="11" hidden="1" customWidth="1"/>
    <col min="12" max="12" width="10.109375" style="12" hidden="1" customWidth="1"/>
    <col min="13" max="13" width="26.88671875" style="11" hidden="1" customWidth="1"/>
    <col min="14" max="14" width="23.21875" style="11" hidden="1" customWidth="1"/>
    <col min="15" max="15" width="13.77734375" style="11" hidden="1" customWidth="1"/>
    <col min="16" max="16" width="10.21875" style="12" customWidth="1"/>
    <col min="17" max="17" width="17.77734375" style="11" hidden="1" customWidth="1"/>
    <col min="18" max="18" width="23.77734375" style="11" hidden="1" customWidth="1"/>
    <col min="19" max="19" width="42.77734375" style="11" hidden="1" customWidth="1"/>
    <col min="20" max="20" width="23.6640625" style="11" hidden="1" customWidth="1"/>
    <col min="21" max="21" width="8.77734375" style="12" hidden="1" customWidth="1"/>
    <col min="22" max="22" width="14.21875" style="11" hidden="1" customWidth="1"/>
    <col min="23" max="23" width="34.5546875" style="11" hidden="1" customWidth="1"/>
    <col min="24" max="24" width="28" style="11" hidden="1" customWidth="1"/>
    <col min="25" max="25" width="17.5546875" style="11" hidden="1" customWidth="1"/>
    <col min="26" max="26" width="43" style="65" hidden="1" customWidth="1"/>
    <col min="27" max="27" width="32.21875" style="65" hidden="1" customWidth="1"/>
    <col min="28" max="28" width="11.5546875" style="11" customWidth="1"/>
    <col min="29" max="32" width="10.77734375" style="28" hidden="1" customWidth="1"/>
    <col min="33" max="37" width="10.77734375" style="28" customWidth="1"/>
    <col min="38" max="46" width="10.77734375" style="12" customWidth="1"/>
    <col min="47" max="47" width="23.44140625" customWidth="1"/>
    <col min="48" max="48" width="61.21875" style="12" customWidth="1"/>
    <col min="49" max="51" width="13" style="12" customWidth="1"/>
    <col min="52" max="57" width="15.33203125" style="11" customWidth="1"/>
    <col min="58" max="58" width="14.44140625" style="11" customWidth="1"/>
    <col min="59" max="59" width="15.33203125" style="11" customWidth="1"/>
    <col min="60" max="60" width="10.77734375" style="11" customWidth="1"/>
    <col min="61" max="61" width="10" style="12" customWidth="1"/>
    <col min="62" max="62" width="73.77734375" style="12" customWidth="1"/>
    <col min="63" max="63" width="12.21875" style="16" bestFit="1" customWidth="1"/>
    <col min="64" max="64" width="17.77734375" style="12" customWidth="1"/>
    <col min="65" max="65" width="23.77734375" style="12" bestFit="1" customWidth="1"/>
    <col min="66" max="66" width="79" style="12" customWidth="1"/>
    <col min="67" max="67" width="107.44140625" style="17" customWidth="1"/>
    <col min="68" max="68" width="56.21875" style="11" customWidth="1"/>
    <col min="69" max="16384" width="8.77734375" style="11"/>
  </cols>
  <sheetData>
    <row r="1" spans="1:67" ht="25.15" customHeight="1" x14ac:dyDescent="0.2">
      <c r="AC1" s="14" t="s">
        <v>1270</v>
      </c>
      <c r="AD1" s="14"/>
      <c r="AE1" s="14"/>
      <c r="AF1" s="14"/>
      <c r="AG1" s="14"/>
      <c r="AH1" s="14"/>
      <c r="AI1" s="14"/>
      <c r="AJ1" s="14"/>
      <c r="AK1" s="14"/>
      <c r="AL1" s="15" t="s">
        <v>1273</v>
      </c>
      <c r="AM1" s="15"/>
      <c r="AN1" s="15"/>
      <c r="AO1" s="15"/>
      <c r="AU1" s="12"/>
      <c r="AW1" s="15" t="s">
        <v>1397</v>
      </c>
      <c r="AX1" s="15"/>
      <c r="AY1" s="11"/>
      <c r="BH1" s="12"/>
      <c r="BJ1" s="16"/>
      <c r="BK1" s="12"/>
      <c r="BN1" s="17"/>
      <c r="BO1" s="11"/>
    </row>
    <row r="2" spans="1:67" s="53" customFormat="1" ht="59.45" customHeight="1" x14ac:dyDescent="0.2">
      <c r="A2" s="50" t="s">
        <v>0</v>
      </c>
      <c r="B2" s="43" t="s">
        <v>1</v>
      </c>
      <c r="C2" s="43" t="s">
        <v>1291</v>
      </c>
      <c r="D2" s="43" t="s">
        <v>425</v>
      </c>
      <c r="E2" s="43" t="s">
        <v>426</v>
      </c>
      <c r="F2" s="43" t="s">
        <v>439</v>
      </c>
      <c r="G2" s="43" t="s">
        <v>2</v>
      </c>
      <c r="H2" s="43" t="s">
        <v>3</v>
      </c>
      <c r="I2" s="43" t="s">
        <v>4</v>
      </c>
      <c r="J2" s="43" t="s">
        <v>402</v>
      </c>
      <c r="K2" s="43" t="s">
        <v>704</v>
      </c>
      <c r="L2" s="43" t="s">
        <v>1295</v>
      </c>
      <c r="M2" s="43" t="s">
        <v>5</v>
      </c>
      <c r="N2" s="43" t="s">
        <v>440</v>
      </c>
      <c r="O2" s="43" t="s">
        <v>448</v>
      </c>
      <c r="P2" s="56" t="s">
        <v>1378</v>
      </c>
      <c r="Q2" s="43" t="s">
        <v>443</v>
      </c>
      <c r="R2" s="43" t="s">
        <v>452</v>
      </c>
      <c r="S2" s="43" t="s">
        <v>1390</v>
      </c>
      <c r="T2" s="43" t="s">
        <v>1387</v>
      </c>
      <c r="U2" s="43" t="s">
        <v>1388</v>
      </c>
      <c r="V2" s="43" t="s">
        <v>1389</v>
      </c>
      <c r="W2" s="43" t="s">
        <v>1391</v>
      </c>
      <c r="X2" s="43" t="s">
        <v>1392</v>
      </c>
      <c r="Y2" s="43" t="s">
        <v>1342</v>
      </c>
      <c r="Z2" s="43" t="s">
        <v>1393</v>
      </c>
      <c r="AA2" s="43" t="s">
        <v>411</v>
      </c>
      <c r="AB2" s="43" t="s">
        <v>421</v>
      </c>
      <c r="AC2" s="52" t="s">
        <v>1271</v>
      </c>
      <c r="AD2" s="52" t="s">
        <v>1267</v>
      </c>
      <c r="AE2" s="52" t="s">
        <v>1269</v>
      </c>
      <c r="AF2" s="52" t="s">
        <v>1268</v>
      </c>
      <c r="AG2" s="52" t="s">
        <v>1272</v>
      </c>
      <c r="AH2" s="52" t="s">
        <v>1377</v>
      </c>
      <c r="AI2" s="52" t="s">
        <v>1266</v>
      </c>
      <c r="AJ2" s="52" t="s">
        <v>1265</v>
      </c>
      <c r="AK2" s="52" t="s">
        <v>1264</v>
      </c>
      <c r="AL2" s="43" t="s">
        <v>7</v>
      </c>
      <c r="AM2" s="43" t="s">
        <v>8</v>
      </c>
      <c r="AN2" s="43" t="s">
        <v>9</v>
      </c>
      <c r="AO2" s="44" t="s">
        <v>1046</v>
      </c>
      <c r="AP2" s="43" t="s">
        <v>1229</v>
      </c>
      <c r="AQ2" s="43" t="s">
        <v>1394</v>
      </c>
      <c r="AR2" s="43" t="s">
        <v>152</v>
      </c>
      <c r="AS2" s="51" t="s">
        <v>1395</v>
      </c>
      <c r="AT2" s="44" t="s">
        <v>1396</v>
      </c>
      <c r="AU2" s="55" t="s">
        <v>1359</v>
      </c>
      <c r="AV2" s="55" t="s">
        <v>1361</v>
      </c>
      <c r="AW2" s="54" t="s">
        <v>10</v>
      </c>
      <c r="AX2" s="55" t="s">
        <v>11</v>
      </c>
      <c r="AY2" s="56" t="s">
        <v>467</v>
      </c>
      <c r="AZ2" s="43" t="s">
        <v>456</v>
      </c>
      <c r="BA2" s="43" t="s">
        <v>457</v>
      </c>
      <c r="BB2" s="43" t="s">
        <v>458</v>
      </c>
      <c r="BC2" s="43" t="s">
        <v>459</v>
      </c>
      <c r="BD2" s="43" t="s">
        <v>460</v>
      </c>
      <c r="BE2" s="43" t="s">
        <v>461</v>
      </c>
      <c r="BF2" s="43" t="s">
        <v>462</v>
      </c>
      <c r="BG2" s="43" t="s">
        <v>463</v>
      </c>
      <c r="BH2" s="43" t="s">
        <v>1233</v>
      </c>
      <c r="BI2" s="43" t="s">
        <v>1243</v>
      </c>
      <c r="BJ2" s="43" t="s">
        <v>1234</v>
      </c>
      <c r="BK2" s="43" t="s">
        <v>1236</v>
      </c>
      <c r="BL2" s="43" t="s">
        <v>1252</v>
      </c>
      <c r="BM2" s="43" t="s">
        <v>1258</v>
      </c>
      <c r="BN2" s="43" t="s">
        <v>1289</v>
      </c>
    </row>
    <row r="3" spans="1:67" ht="25.15" hidden="1" customHeight="1" x14ac:dyDescent="0.2">
      <c r="A3" s="18">
        <v>64</v>
      </c>
      <c r="B3" s="65" t="s">
        <v>229</v>
      </c>
      <c r="C3" s="12" t="s">
        <v>230</v>
      </c>
      <c r="D3" s="12" t="s">
        <v>427</v>
      </c>
      <c r="E3" s="65" t="s">
        <v>553</v>
      </c>
      <c r="F3" s="65" t="s">
        <v>848</v>
      </c>
      <c r="G3" s="65" t="s">
        <v>231</v>
      </c>
      <c r="H3" s="19">
        <v>82398</v>
      </c>
      <c r="I3" s="65" t="s">
        <v>232</v>
      </c>
      <c r="J3" s="65"/>
      <c r="K3" s="65" t="s">
        <v>1173</v>
      </c>
      <c r="L3" s="12" t="s">
        <v>423</v>
      </c>
      <c r="M3" s="65" t="s">
        <v>1402</v>
      </c>
      <c r="N3" s="65" t="s">
        <v>442</v>
      </c>
      <c r="O3" s="65" t="s">
        <v>992</v>
      </c>
      <c r="P3" s="12" t="s">
        <v>423</v>
      </c>
      <c r="Q3" s="12" t="s">
        <v>991</v>
      </c>
      <c r="R3" s="65" t="s">
        <v>994</v>
      </c>
      <c r="S3" s="65" t="s">
        <v>996</v>
      </c>
      <c r="T3" s="65" t="s">
        <v>21</v>
      </c>
      <c r="U3" s="19">
        <v>86971</v>
      </c>
      <c r="V3" s="65" t="s">
        <v>22</v>
      </c>
      <c r="W3" s="65" t="s">
        <v>1007</v>
      </c>
      <c r="X3" s="65" t="s">
        <v>23</v>
      </c>
      <c r="Y3" s="65" t="s">
        <v>755</v>
      </c>
      <c r="Z3" s="65" t="s">
        <v>664</v>
      </c>
      <c r="AA3" s="65" t="s">
        <v>943</v>
      </c>
      <c r="AB3" s="20" t="str">
        <f>HYPERLINK(tbl_Kitas[[#This Row],[Internet-Seite]],"Link")</f>
        <v>Link</v>
      </c>
      <c r="AC3" s="12">
        <v>7</v>
      </c>
      <c r="AD3" s="12">
        <v>2</v>
      </c>
      <c r="AE3" s="12">
        <v>4</v>
      </c>
      <c r="AF3" s="12">
        <v>1</v>
      </c>
      <c r="AG3" s="12">
        <v>97</v>
      </c>
      <c r="AH3" s="12" t="s">
        <v>423</v>
      </c>
      <c r="AI3" s="12">
        <v>16</v>
      </c>
      <c r="AJ3" s="12">
        <v>60</v>
      </c>
      <c r="AK3" s="12">
        <v>21</v>
      </c>
      <c r="AL3" s="34">
        <v>151</v>
      </c>
      <c r="AM3" s="34">
        <v>0</v>
      </c>
      <c r="AN3" s="34">
        <v>0</v>
      </c>
      <c r="AO3" s="34">
        <v>0</v>
      </c>
      <c r="AP3" s="19" t="s">
        <v>465</v>
      </c>
      <c r="AQ3" s="19" t="s">
        <v>465</v>
      </c>
      <c r="AR3" s="19" t="s">
        <v>465</v>
      </c>
      <c r="AS3" s="12" t="s">
        <v>464</v>
      </c>
      <c r="AT3" s="12" t="s">
        <v>465</v>
      </c>
      <c r="AU3" s="65" t="s">
        <v>11</v>
      </c>
      <c r="AV3" s="65"/>
      <c r="AW3" s="12" t="s">
        <v>464</v>
      </c>
      <c r="AX3" s="12" t="s">
        <v>465</v>
      </c>
      <c r="AY3" s="12" t="s">
        <v>1010</v>
      </c>
      <c r="AZ3" s="12" t="s">
        <v>464</v>
      </c>
      <c r="BA3" s="12" t="s">
        <v>464</v>
      </c>
      <c r="BB3" s="12" t="s">
        <v>464</v>
      </c>
      <c r="BC3" s="12" t="s">
        <v>464</v>
      </c>
      <c r="BD3" s="12" t="s">
        <v>464</v>
      </c>
      <c r="BE3" s="12" t="s">
        <v>464</v>
      </c>
      <c r="BF3" s="12" t="s">
        <v>464</v>
      </c>
      <c r="BG3" s="12" t="s">
        <v>464</v>
      </c>
      <c r="BH3" s="12" t="s">
        <v>1240</v>
      </c>
      <c r="BI3" s="12" t="s">
        <v>465</v>
      </c>
      <c r="BJ3" s="46" t="s">
        <v>1241</v>
      </c>
      <c r="BK3" s="12">
        <v>1974</v>
      </c>
      <c r="BL3" s="12" t="s">
        <v>424</v>
      </c>
      <c r="BM3" s="65" t="s">
        <v>1255</v>
      </c>
      <c r="BN3" s="46" t="s">
        <v>1332</v>
      </c>
      <c r="BO3" s="11"/>
    </row>
    <row r="4" spans="1:67" ht="25.15" hidden="1" customHeight="1" x14ac:dyDescent="0.2">
      <c r="A4" s="18">
        <v>79</v>
      </c>
      <c r="B4" s="65" t="s">
        <v>1094</v>
      </c>
      <c r="C4" s="12" t="s">
        <v>286</v>
      </c>
      <c r="D4" s="12" t="s">
        <v>427</v>
      </c>
      <c r="E4" s="65" t="s">
        <v>562</v>
      </c>
      <c r="F4" s="65" t="s">
        <v>857</v>
      </c>
      <c r="G4" s="65" t="s">
        <v>287</v>
      </c>
      <c r="H4" s="19">
        <v>86956</v>
      </c>
      <c r="I4" s="65" t="s">
        <v>264</v>
      </c>
      <c r="J4" s="65"/>
      <c r="K4" s="65" t="s">
        <v>1182</v>
      </c>
      <c r="L4" s="12" t="s">
        <v>1296</v>
      </c>
      <c r="M4" s="65" t="s">
        <v>1402</v>
      </c>
      <c r="N4" s="65" t="s">
        <v>442</v>
      </c>
      <c r="O4" s="65" t="s">
        <v>449</v>
      </c>
      <c r="P4" s="27" t="s">
        <v>422</v>
      </c>
      <c r="Q4" s="12" t="s">
        <v>445</v>
      </c>
      <c r="R4" s="65" t="s">
        <v>454</v>
      </c>
      <c r="S4" s="65" t="s">
        <v>288</v>
      </c>
      <c r="T4" s="65" t="s">
        <v>289</v>
      </c>
      <c r="U4" s="19">
        <v>86150</v>
      </c>
      <c r="V4" s="65" t="s">
        <v>57</v>
      </c>
      <c r="W4" s="65" t="s">
        <v>288</v>
      </c>
      <c r="X4" s="65" t="s">
        <v>290</v>
      </c>
      <c r="Y4" s="65" t="s">
        <v>763</v>
      </c>
      <c r="Z4" s="65" t="s">
        <v>674</v>
      </c>
      <c r="AA4" s="65" t="s">
        <v>952</v>
      </c>
      <c r="AB4" s="20" t="str">
        <f>HYPERLINK(tbl_Kitas[[#This Row],[Internet-Seite]],"Link")</f>
        <v>Link</v>
      </c>
      <c r="AC4" s="12">
        <v>4</v>
      </c>
      <c r="AD4" s="12">
        <v>1</v>
      </c>
      <c r="AE4" s="12">
        <v>1</v>
      </c>
      <c r="AF4" s="12">
        <v>2</v>
      </c>
      <c r="AG4" s="12">
        <v>77</v>
      </c>
      <c r="AH4" s="12" t="s">
        <v>423</v>
      </c>
      <c r="AI4" s="12">
        <v>12</v>
      </c>
      <c r="AJ4" s="12">
        <v>15</v>
      </c>
      <c r="AK4" s="102">
        <v>50</v>
      </c>
      <c r="AL4" s="34">
        <v>99</v>
      </c>
      <c r="AM4" s="34">
        <v>24</v>
      </c>
      <c r="AN4" s="34">
        <v>25</v>
      </c>
      <c r="AO4" s="34">
        <v>50</v>
      </c>
      <c r="AP4" s="19" t="s">
        <v>465</v>
      </c>
      <c r="AQ4" s="19" t="s">
        <v>465</v>
      </c>
      <c r="AR4" s="19" t="s">
        <v>464</v>
      </c>
      <c r="AS4" s="12" t="s">
        <v>464</v>
      </c>
      <c r="AT4" s="12" t="s">
        <v>464</v>
      </c>
      <c r="AU4" s="65" t="s">
        <v>11</v>
      </c>
      <c r="AV4" s="65"/>
      <c r="AW4" s="12" t="s">
        <v>464</v>
      </c>
      <c r="AX4" s="12" t="s">
        <v>465</v>
      </c>
      <c r="AY4" s="12" t="s">
        <v>1010</v>
      </c>
      <c r="AZ4" s="12" t="s">
        <v>464</v>
      </c>
      <c r="BA4" s="12" t="s">
        <v>464</v>
      </c>
      <c r="BB4" s="12" t="s">
        <v>464</v>
      </c>
      <c r="BC4" s="12" t="s">
        <v>464</v>
      </c>
      <c r="BD4" s="12" t="s">
        <v>464</v>
      </c>
      <c r="BE4" s="12" t="s">
        <v>464</v>
      </c>
      <c r="BF4" s="12" t="s">
        <v>464</v>
      </c>
      <c r="BG4" s="12" t="s">
        <v>464</v>
      </c>
      <c r="BH4" s="20" t="s">
        <v>1233</v>
      </c>
      <c r="BI4" s="12" t="s">
        <v>465</v>
      </c>
      <c r="BJ4" s="46" t="s">
        <v>1280</v>
      </c>
      <c r="BK4" s="12" t="s">
        <v>1239</v>
      </c>
      <c r="BL4" s="12" t="s">
        <v>424</v>
      </c>
      <c r="BM4" s="65" t="s">
        <v>1257</v>
      </c>
      <c r="BN4" s="48" t="s">
        <v>1417</v>
      </c>
      <c r="BO4" s="11"/>
    </row>
    <row r="5" spans="1:67" ht="25.15" hidden="1" customHeight="1" x14ac:dyDescent="0.2">
      <c r="A5" s="18">
        <v>91</v>
      </c>
      <c r="B5" s="65" t="s">
        <v>1089</v>
      </c>
      <c r="C5" s="12" t="s">
        <v>332</v>
      </c>
      <c r="D5" s="12" t="s">
        <v>427</v>
      </c>
      <c r="E5" s="65" t="s">
        <v>572</v>
      </c>
      <c r="F5" s="65" t="s">
        <v>867</v>
      </c>
      <c r="G5" s="65" t="s">
        <v>1072</v>
      </c>
      <c r="H5" s="19">
        <v>82362</v>
      </c>
      <c r="I5" s="65" t="s">
        <v>322</v>
      </c>
      <c r="J5" s="65"/>
      <c r="K5" s="65" t="s">
        <v>1193</v>
      </c>
      <c r="L5" s="12" t="s">
        <v>423</v>
      </c>
      <c r="M5" s="65" t="s">
        <v>988</v>
      </c>
      <c r="N5" s="65" t="s">
        <v>989</v>
      </c>
      <c r="O5" s="65" t="s">
        <v>449</v>
      </c>
      <c r="P5" s="12" t="s">
        <v>987</v>
      </c>
      <c r="Q5" s="12" t="s">
        <v>991</v>
      </c>
      <c r="R5" s="65" t="s">
        <v>453</v>
      </c>
      <c r="S5" s="65" t="s">
        <v>999</v>
      </c>
      <c r="T5" s="65" t="s">
        <v>141</v>
      </c>
      <c r="U5" s="19">
        <v>80686</v>
      </c>
      <c r="V5" s="65" t="s">
        <v>142</v>
      </c>
      <c r="W5" s="65" t="s">
        <v>143</v>
      </c>
      <c r="X5" s="65" t="s">
        <v>1042</v>
      </c>
      <c r="Y5" s="65" t="s">
        <v>776</v>
      </c>
      <c r="Z5" s="65" t="s">
        <v>683</v>
      </c>
      <c r="AA5" s="65" t="s">
        <v>963</v>
      </c>
      <c r="AB5" s="20" t="str">
        <f>HYPERLINK(tbl_Kitas[[#This Row],[Internet-Seite]],"Link")</f>
        <v>Link</v>
      </c>
      <c r="AC5" s="12">
        <v>10</v>
      </c>
      <c r="AD5" s="12">
        <v>2</v>
      </c>
      <c r="AE5" s="12">
        <v>6</v>
      </c>
      <c r="AF5" s="12">
        <v>2</v>
      </c>
      <c r="AG5" s="12">
        <v>214</v>
      </c>
      <c r="AH5" s="12" t="s">
        <v>987</v>
      </c>
      <c r="AI5" s="12">
        <v>24</v>
      </c>
      <c r="AJ5" s="12">
        <v>150</v>
      </c>
      <c r="AK5" s="12">
        <v>40</v>
      </c>
      <c r="AL5" s="19">
        <v>190</v>
      </c>
      <c r="AM5" s="19">
        <v>15</v>
      </c>
      <c r="AN5" s="19">
        <v>104</v>
      </c>
      <c r="AO5" s="19">
        <v>71</v>
      </c>
      <c r="AP5" s="19" t="s">
        <v>465</v>
      </c>
      <c r="AQ5" s="19" t="s">
        <v>465</v>
      </c>
      <c r="AR5" s="19" t="s">
        <v>465</v>
      </c>
      <c r="AS5" s="12" t="s">
        <v>465</v>
      </c>
      <c r="AT5" s="12" t="s">
        <v>465</v>
      </c>
      <c r="AU5" s="65" t="s">
        <v>11</v>
      </c>
      <c r="AV5" s="65"/>
      <c r="AW5" s="12" t="s">
        <v>464</v>
      </c>
      <c r="AX5" s="12" t="s">
        <v>465</v>
      </c>
      <c r="AY5" s="12" t="s">
        <v>1010</v>
      </c>
      <c r="AZ5" s="12" t="s">
        <v>465</v>
      </c>
      <c r="BA5" s="12" t="s">
        <v>464</v>
      </c>
      <c r="BB5" s="12" t="s">
        <v>464</v>
      </c>
      <c r="BC5" s="12" t="s">
        <v>464</v>
      </c>
      <c r="BD5" s="12" t="s">
        <v>464</v>
      </c>
      <c r="BE5" s="12" t="s">
        <v>464</v>
      </c>
      <c r="BF5" s="12" t="s">
        <v>464</v>
      </c>
      <c r="BG5" s="12" t="s">
        <v>464</v>
      </c>
      <c r="BH5" s="20" t="s">
        <v>1233</v>
      </c>
      <c r="BI5" s="12" t="s">
        <v>465</v>
      </c>
      <c r="BJ5" s="46"/>
      <c r="BK5" s="12">
        <v>2005</v>
      </c>
      <c r="BL5" s="12" t="s">
        <v>424</v>
      </c>
      <c r="BM5" s="65" t="s">
        <v>1259</v>
      </c>
      <c r="BN5" s="49" t="s">
        <v>1356</v>
      </c>
      <c r="BO5" s="11"/>
    </row>
    <row r="6" spans="1:67" ht="25.15" customHeight="1" x14ac:dyDescent="0.2">
      <c r="A6" s="18">
        <v>4</v>
      </c>
      <c r="B6" s="65" t="s">
        <v>29</v>
      </c>
      <c r="C6" s="12" t="s">
        <v>30</v>
      </c>
      <c r="D6" s="12" t="s">
        <v>427</v>
      </c>
      <c r="E6" s="65" t="s">
        <v>502</v>
      </c>
      <c r="F6" s="65" t="s">
        <v>797</v>
      </c>
      <c r="G6" s="65" t="s">
        <v>31</v>
      </c>
      <c r="H6" s="29">
        <v>86975</v>
      </c>
      <c r="I6" s="65" t="s">
        <v>32</v>
      </c>
      <c r="J6" s="65"/>
      <c r="K6" s="65" t="s">
        <v>1222</v>
      </c>
      <c r="L6" s="12" t="s">
        <v>1297</v>
      </c>
      <c r="M6" s="65" t="s">
        <v>1402</v>
      </c>
      <c r="N6" s="65" t="s">
        <v>989</v>
      </c>
      <c r="O6" s="65" t="s">
        <v>451</v>
      </c>
      <c r="P6" s="27" t="s">
        <v>985</v>
      </c>
      <c r="Q6" s="12" t="s">
        <v>990</v>
      </c>
      <c r="R6" s="65" t="s">
        <v>454</v>
      </c>
      <c r="S6" s="65" t="s">
        <v>33</v>
      </c>
      <c r="T6" s="65" t="s">
        <v>34</v>
      </c>
      <c r="U6" s="19">
        <v>86975</v>
      </c>
      <c r="V6" s="65" t="s">
        <v>32</v>
      </c>
      <c r="W6" s="65" t="s">
        <v>1006</v>
      </c>
      <c r="X6" s="65" t="s">
        <v>1041</v>
      </c>
      <c r="Y6" s="65" t="s">
        <v>708</v>
      </c>
      <c r="Z6" s="65" t="s">
        <v>612</v>
      </c>
      <c r="AA6" s="65" t="s">
        <v>892</v>
      </c>
      <c r="AB6" s="20" t="str">
        <f>HYPERLINK(tbl_Kitas[[#This Row],[Internet-Seite]],"Link")</f>
        <v>Link</v>
      </c>
      <c r="AC6" s="12">
        <v>7</v>
      </c>
      <c r="AD6" s="12">
        <v>1</v>
      </c>
      <c r="AE6" s="12">
        <v>5</v>
      </c>
      <c r="AF6" s="12">
        <v>1</v>
      </c>
      <c r="AG6" s="12">
        <v>162</v>
      </c>
      <c r="AH6" s="12" t="s">
        <v>987</v>
      </c>
      <c r="AI6" s="12">
        <v>12</v>
      </c>
      <c r="AJ6" s="12">
        <v>115</v>
      </c>
      <c r="AK6" s="12">
        <v>35</v>
      </c>
      <c r="AL6" s="19">
        <v>196</v>
      </c>
      <c r="AM6" s="19">
        <v>17</v>
      </c>
      <c r="AN6" s="19">
        <v>144</v>
      </c>
      <c r="AO6" s="19">
        <v>35</v>
      </c>
      <c r="AP6" s="19" t="s">
        <v>465</v>
      </c>
      <c r="AQ6" s="19" t="s">
        <v>465</v>
      </c>
      <c r="AR6" s="19" t="s">
        <v>465</v>
      </c>
      <c r="AS6" s="12" t="s">
        <v>465</v>
      </c>
      <c r="AT6" s="12" t="s">
        <v>465</v>
      </c>
      <c r="AU6" s="65" t="s">
        <v>11</v>
      </c>
      <c r="AV6" s="65"/>
      <c r="AW6" s="12" t="s">
        <v>464</v>
      </c>
      <c r="AX6" s="12" t="s">
        <v>465</v>
      </c>
      <c r="AY6" s="12" t="s">
        <v>1010</v>
      </c>
      <c r="AZ6" s="12" t="s">
        <v>465</v>
      </c>
      <c r="BA6" s="12" t="s">
        <v>465</v>
      </c>
      <c r="BB6" s="12" t="s">
        <v>464</v>
      </c>
      <c r="BC6" s="12" t="s">
        <v>464</v>
      </c>
      <c r="BD6" s="12" t="s">
        <v>464</v>
      </c>
      <c r="BE6" s="12" t="s">
        <v>464</v>
      </c>
      <c r="BF6" s="12" t="s">
        <v>464</v>
      </c>
      <c r="BG6" s="12" t="s">
        <v>464</v>
      </c>
      <c r="BH6" s="20" t="s">
        <v>1233</v>
      </c>
      <c r="BI6" s="28" t="s">
        <v>464</v>
      </c>
      <c r="BJ6" s="46"/>
      <c r="BK6" s="12" t="s">
        <v>1239</v>
      </c>
      <c r="BL6" s="12" t="s">
        <v>424</v>
      </c>
      <c r="BM6" s="65" t="s">
        <v>1261</v>
      </c>
      <c r="BN6" s="46"/>
      <c r="BO6" s="11"/>
    </row>
    <row r="7" spans="1:67" ht="25.15" hidden="1" customHeight="1" x14ac:dyDescent="0.2">
      <c r="A7" s="18">
        <v>86</v>
      </c>
      <c r="B7" s="65" t="s">
        <v>314</v>
      </c>
      <c r="C7" s="12" t="s">
        <v>315</v>
      </c>
      <c r="D7" s="12" t="s">
        <v>427</v>
      </c>
      <c r="E7" s="65" t="s">
        <v>569</v>
      </c>
      <c r="F7" s="65" t="s">
        <v>864</v>
      </c>
      <c r="G7" s="65" t="s">
        <v>316</v>
      </c>
      <c r="H7" s="19">
        <v>86989</v>
      </c>
      <c r="I7" s="65" t="s">
        <v>317</v>
      </c>
      <c r="J7" s="65"/>
      <c r="K7" s="65" t="s">
        <v>1187</v>
      </c>
      <c r="L7" s="12" t="s">
        <v>1297</v>
      </c>
      <c r="M7" s="65" t="s">
        <v>1230</v>
      </c>
      <c r="N7" s="65" t="s">
        <v>989</v>
      </c>
      <c r="O7" s="65" t="s">
        <v>450</v>
      </c>
      <c r="P7" s="12" t="s">
        <v>987</v>
      </c>
      <c r="Q7" s="12" t="s">
        <v>445</v>
      </c>
      <c r="R7" s="65" t="s">
        <v>453</v>
      </c>
      <c r="S7" s="65" t="s">
        <v>318</v>
      </c>
      <c r="T7" s="65" t="s">
        <v>319</v>
      </c>
      <c r="U7" s="19">
        <v>86989</v>
      </c>
      <c r="V7" s="65" t="s">
        <v>317</v>
      </c>
      <c r="W7" s="65" t="s">
        <v>318</v>
      </c>
      <c r="X7" s="65" t="s">
        <v>1009</v>
      </c>
      <c r="Y7" s="65" t="s">
        <v>770</v>
      </c>
      <c r="Z7" s="65" t="s">
        <v>680</v>
      </c>
      <c r="AA7" s="65" t="s">
        <v>960</v>
      </c>
      <c r="AB7" s="20" t="str">
        <f>HYPERLINK(tbl_Kitas[[#This Row],[Internet-Seite]],"Link")</f>
        <v>Link</v>
      </c>
      <c r="AC7" s="12">
        <v>9</v>
      </c>
      <c r="AD7" s="12">
        <v>2</v>
      </c>
      <c r="AE7" s="12">
        <v>7</v>
      </c>
      <c r="AF7" s="12">
        <v>0</v>
      </c>
      <c r="AG7" s="12">
        <v>193</v>
      </c>
      <c r="AH7" s="12" t="s">
        <v>987</v>
      </c>
      <c r="AI7" s="12">
        <v>48</v>
      </c>
      <c r="AJ7" s="12">
        <v>145</v>
      </c>
      <c r="AK7" s="12">
        <v>0</v>
      </c>
      <c r="AL7" s="19">
        <v>193</v>
      </c>
      <c r="AM7" s="19">
        <v>48</v>
      </c>
      <c r="AN7" s="19">
        <v>145</v>
      </c>
      <c r="AO7" s="19">
        <v>0</v>
      </c>
      <c r="AP7" s="19" t="s">
        <v>465</v>
      </c>
      <c r="AQ7" s="19" t="s">
        <v>465</v>
      </c>
      <c r="AR7" s="19" t="s">
        <v>464</v>
      </c>
      <c r="AS7" s="12" t="s">
        <v>464</v>
      </c>
      <c r="AT7" s="12" t="s">
        <v>464</v>
      </c>
      <c r="AU7" s="65" t="s">
        <v>11</v>
      </c>
      <c r="AV7" s="65"/>
      <c r="AW7" s="12" t="s">
        <v>464</v>
      </c>
      <c r="AX7" s="12" t="s">
        <v>465</v>
      </c>
      <c r="AY7" s="12" t="s">
        <v>1010</v>
      </c>
      <c r="AZ7" s="12" t="s">
        <v>464</v>
      </c>
      <c r="BA7" s="12" t="s">
        <v>465</v>
      </c>
      <c r="BB7" s="12" t="s">
        <v>464</v>
      </c>
      <c r="BC7" s="12" t="s">
        <v>464</v>
      </c>
      <c r="BD7" s="12" t="s">
        <v>464</v>
      </c>
      <c r="BE7" s="12" t="s">
        <v>464</v>
      </c>
      <c r="BF7" s="12" t="s">
        <v>464</v>
      </c>
      <c r="BG7" s="12" t="s">
        <v>464</v>
      </c>
      <c r="BH7" s="20" t="s">
        <v>1233</v>
      </c>
      <c r="BI7" s="12" t="s">
        <v>465</v>
      </c>
      <c r="BJ7" s="46"/>
      <c r="BK7" s="12" t="s">
        <v>1239</v>
      </c>
      <c r="BL7" s="12" t="s">
        <v>424</v>
      </c>
      <c r="BM7" s="65" t="s">
        <v>1255</v>
      </c>
      <c r="BN7" s="46"/>
      <c r="BO7" s="11"/>
    </row>
    <row r="8" spans="1:67" ht="25.15" hidden="1" customHeight="1" x14ac:dyDescent="0.2">
      <c r="A8" s="18">
        <v>57</v>
      </c>
      <c r="B8" s="65" t="s">
        <v>1117</v>
      </c>
      <c r="C8" s="12" t="s">
        <v>210</v>
      </c>
      <c r="D8" s="12" t="s">
        <v>427</v>
      </c>
      <c r="E8" s="65" t="s">
        <v>551</v>
      </c>
      <c r="F8" s="65" t="s">
        <v>846</v>
      </c>
      <c r="G8" s="65" t="s">
        <v>211</v>
      </c>
      <c r="H8" s="19">
        <v>82377</v>
      </c>
      <c r="I8" s="65" t="s">
        <v>186</v>
      </c>
      <c r="J8" s="65"/>
      <c r="K8" s="65" t="s">
        <v>1170</v>
      </c>
      <c r="L8" s="12" t="s">
        <v>1298</v>
      </c>
      <c r="M8" s="65" t="s">
        <v>152</v>
      </c>
      <c r="N8" s="65" t="s">
        <v>989</v>
      </c>
      <c r="O8" s="65" t="s">
        <v>449</v>
      </c>
      <c r="P8" s="12" t="s">
        <v>985</v>
      </c>
      <c r="Q8" s="12" t="s">
        <v>991</v>
      </c>
      <c r="R8" s="65" t="s">
        <v>453</v>
      </c>
      <c r="S8" s="65" t="s">
        <v>999</v>
      </c>
      <c r="T8" s="65" t="s">
        <v>141</v>
      </c>
      <c r="U8" s="19">
        <v>80686</v>
      </c>
      <c r="V8" s="65" t="s">
        <v>142</v>
      </c>
      <c r="W8" s="65" t="s">
        <v>143</v>
      </c>
      <c r="X8" s="65" t="s">
        <v>1042</v>
      </c>
      <c r="Y8" s="65" t="s">
        <v>752</v>
      </c>
      <c r="Z8" s="65" t="s">
        <v>661</v>
      </c>
      <c r="AA8" s="65" t="s">
        <v>940</v>
      </c>
      <c r="AB8" s="20" t="str">
        <f>HYPERLINK(tbl_Kitas[[#This Row],[Internet-Seite]],"Link")</f>
        <v>Link</v>
      </c>
      <c r="AC8" s="12">
        <v>7</v>
      </c>
      <c r="AD8" s="12">
        <v>0</v>
      </c>
      <c r="AE8" s="12">
        <v>0</v>
      </c>
      <c r="AF8" s="12">
        <v>7</v>
      </c>
      <c r="AG8" s="12">
        <v>181</v>
      </c>
      <c r="AH8" s="12" t="s">
        <v>987</v>
      </c>
      <c r="AI8" s="12">
        <v>0</v>
      </c>
      <c r="AJ8" s="12">
        <v>0</v>
      </c>
      <c r="AK8" s="12">
        <v>181</v>
      </c>
      <c r="AL8" s="34">
        <v>129</v>
      </c>
      <c r="AM8" s="34">
        <v>0</v>
      </c>
      <c r="AN8" s="34">
        <v>0</v>
      </c>
      <c r="AO8" s="34">
        <v>129</v>
      </c>
      <c r="AP8" s="19" t="s">
        <v>464</v>
      </c>
      <c r="AQ8" s="19" t="s">
        <v>464</v>
      </c>
      <c r="AR8" s="19" t="s">
        <v>465</v>
      </c>
      <c r="AS8" s="12" t="s">
        <v>464</v>
      </c>
      <c r="AT8" s="12" t="s">
        <v>464</v>
      </c>
      <c r="AU8" s="65" t="s">
        <v>11</v>
      </c>
      <c r="AV8" s="65"/>
      <c r="AW8" s="12" t="s">
        <v>464</v>
      </c>
      <c r="AX8" s="12" t="s">
        <v>465</v>
      </c>
      <c r="AY8" s="12" t="s">
        <v>1010</v>
      </c>
      <c r="AZ8" s="12" t="s">
        <v>464</v>
      </c>
      <c r="BA8" s="12" t="s">
        <v>464</v>
      </c>
      <c r="BB8" s="12" t="s">
        <v>464</v>
      </c>
      <c r="BC8" s="12" t="s">
        <v>464</v>
      </c>
      <c r="BD8" s="12" t="s">
        <v>464</v>
      </c>
      <c r="BE8" s="12" t="s">
        <v>464</v>
      </c>
      <c r="BF8" s="12" t="s">
        <v>464</v>
      </c>
      <c r="BG8" s="12" t="s">
        <v>464</v>
      </c>
      <c r="BH8" s="20" t="s">
        <v>1233</v>
      </c>
      <c r="BI8" s="12" t="s">
        <v>465</v>
      </c>
      <c r="BJ8" s="46"/>
      <c r="BK8" s="12">
        <v>2008</v>
      </c>
      <c r="BL8" s="12" t="s">
        <v>424</v>
      </c>
      <c r="BM8" s="65" t="s">
        <v>1256</v>
      </c>
      <c r="BN8" s="46"/>
      <c r="BO8" s="11"/>
    </row>
    <row r="9" spans="1:67" ht="25.15" hidden="1" customHeight="1" x14ac:dyDescent="0.2">
      <c r="A9" s="18">
        <v>47</v>
      </c>
      <c r="B9" s="65" t="s">
        <v>178</v>
      </c>
      <c r="C9" s="12" t="s">
        <v>179</v>
      </c>
      <c r="D9" s="12" t="s">
        <v>427</v>
      </c>
      <c r="E9" s="65" t="s">
        <v>535</v>
      </c>
      <c r="F9" s="65" t="s">
        <v>830</v>
      </c>
      <c r="G9" s="65" t="s">
        <v>601</v>
      </c>
      <c r="H9" s="19">
        <v>86971</v>
      </c>
      <c r="I9" s="65" t="s">
        <v>22</v>
      </c>
      <c r="J9" s="65"/>
      <c r="K9" s="65" t="s">
        <v>1154</v>
      </c>
      <c r="L9" s="12" t="s">
        <v>1296</v>
      </c>
      <c r="M9" s="65" t="s">
        <v>15</v>
      </c>
      <c r="N9" s="65" t="s">
        <v>441</v>
      </c>
      <c r="O9" s="65" t="s">
        <v>450</v>
      </c>
      <c r="P9" s="12" t="s">
        <v>987</v>
      </c>
      <c r="Q9" s="12" t="s">
        <v>991</v>
      </c>
      <c r="R9" s="65" t="s">
        <v>453</v>
      </c>
      <c r="S9" s="65" t="s">
        <v>168</v>
      </c>
      <c r="T9" s="65" t="s">
        <v>169</v>
      </c>
      <c r="U9" s="19">
        <v>86971</v>
      </c>
      <c r="V9" s="65" t="s">
        <v>22</v>
      </c>
      <c r="W9" s="65" t="s">
        <v>168</v>
      </c>
      <c r="X9" s="65" t="s">
        <v>1299</v>
      </c>
      <c r="Y9" s="65" t="s">
        <v>735</v>
      </c>
      <c r="Z9" s="65" t="s">
        <v>645</v>
      </c>
      <c r="AA9" s="65" t="s">
        <v>924</v>
      </c>
      <c r="AB9" s="20" t="str">
        <f>HYPERLINK(tbl_Kitas[[#This Row],[Internet-Seite]],"Link")</f>
        <v>Link</v>
      </c>
      <c r="AC9" s="12">
        <v>7</v>
      </c>
      <c r="AD9" s="12">
        <v>0</v>
      </c>
      <c r="AE9" s="12">
        <v>7</v>
      </c>
      <c r="AF9" s="12">
        <v>0</v>
      </c>
      <c r="AG9" s="12">
        <v>175</v>
      </c>
      <c r="AH9" s="12" t="s">
        <v>987</v>
      </c>
      <c r="AI9" s="12">
        <v>0</v>
      </c>
      <c r="AJ9" s="12">
        <v>175</v>
      </c>
      <c r="AK9" s="12">
        <v>0</v>
      </c>
      <c r="AL9" s="19">
        <v>175</v>
      </c>
      <c r="AM9" s="19">
        <v>0</v>
      </c>
      <c r="AN9" s="19">
        <v>175</v>
      </c>
      <c r="AO9" s="19">
        <v>0</v>
      </c>
      <c r="AP9" s="19" t="s">
        <v>464</v>
      </c>
      <c r="AQ9" s="19" t="s">
        <v>465</v>
      </c>
      <c r="AR9" s="19" t="s">
        <v>464</v>
      </c>
      <c r="AS9" s="12" t="s">
        <v>464</v>
      </c>
      <c r="AT9" s="12" t="s">
        <v>464</v>
      </c>
      <c r="AU9" s="66" t="s">
        <v>1360</v>
      </c>
      <c r="AV9" s="46" t="s">
        <v>1366</v>
      </c>
      <c r="AW9" s="12" t="s">
        <v>464</v>
      </c>
      <c r="AX9" s="12" t="s">
        <v>464</v>
      </c>
      <c r="AY9" s="12" t="s">
        <v>468</v>
      </c>
      <c r="AZ9" s="12" t="s">
        <v>464</v>
      </c>
      <c r="BA9" s="12" t="s">
        <v>464</v>
      </c>
      <c r="BB9" s="12" t="s">
        <v>464</v>
      </c>
      <c r="BC9" s="12" t="s">
        <v>465</v>
      </c>
      <c r="BD9" s="12" t="s">
        <v>464</v>
      </c>
      <c r="BE9" s="12" t="s">
        <v>464</v>
      </c>
      <c r="BF9" s="12" t="s">
        <v>464</v>
      </c>
      <c r="BG9" s="12" t="s">
        <v>464</v>
      </c>
      <c r="BH9" s="20" t="s">
        <v>1233</v>
      </c>
      <c r="BI9" s="12" t="s">
        <v>465</v>
      </c>
      <c r="BJ9" s="46" t="s">
        <v>1314</v>
      </c>
      <c r="BK9" s="23" t="s">
        <v>1239</v>
      </c>
      <c r="BL9" s="12" t="s">
        <v>424</v>
      </c>
      <c r="BM9" s="65" t="s">
        <v>1260</v>
      </c>
      <c r="BN9" s="46"/>
      <c r="BO9" s="11"/>
    </row>
    <row r="10" spans="1:67" ht="25.15" hidden="1" customHeight="1" x14ac:dyDescent="0.2">
      <c r="A10" s="18">
        <v>83</v>
      </c>
      <c r="B10" s="65" t="s">
        <v>494</v>
      </c>
      <c r="C10" s="12" t="s">
        <v>302</v>
      </c>
      <c r="D10" s="12" t="s">
        <v>427</v>
      </c>
      <c r="E10" s="65" t="s">
        <v>567</v>
      </c>
      <c r="F10" s="65" t="s">
        <v>862</v>
      </c>
      <c r="G10" s="65" t="s">
        <v>604</v>
      </c>
      <c r="H10" s="19">
        <v>82402</v>
      </c>
      <c r="I10" s="65" t="s">
        <v>303</v>
      </c>
      <c r="J10" s="65"/>
      <c r="K10" s="65" t="s">
        <v>1227</v>
      </c>
      <c r="L10" s="12" t="s">
        <v>1298</v>
      </c>
      <c r="M10" s="65" t="s">
        <v>1402</v>
      </c>
      <c r="N10" s="65" t="s">
        <v>989</v>
      </c>
      <c r="O10" s="65" t="s">
        <v>450</v>
      </c>
      <c r="P10" s="27" t="s">
        <v>985</v>
      </c>
      <c r="Q10" s="12" t="s">
        <v>444</v>
      </c>
      <c r="R10" s="65" t="s">
        <v>454</v>
      </c>
      <c r="S10" s="65" t="s">
        <v>304</v>
      </c>
      <c r="T10" s="65" t="s">
        <v>305</v>
      </c>
      <c r="U10" s="19">
        <v>82402</v>
      </c>
      <c r="V10" s="65" t="s">
        <v>303</v>
      </c>
      <c r="W10" s="65" t="s">
        <v>304</v>
      </c>
      <c r="X10" s="65" t="s">
        <v>768</v>
      </c>
      <c r="Y10" s="65" t="s">
        <v>768</v>
      </c>
      <c r="Z10" s="65" t="s">
        <v>678</v>
      </c>
      <c r="AA10" s="65" t="s">
        <v>958</v>
      </c>
      <c r="AB10" s="20" t="str">
        <f>HYPERLINK(tbl_Kitas[[#This Row],[Internet-Seite]],"Link")</f>
        <v>Link</v>
      </c>
      <c r="AC10" s="12">
        <v>8</v>
      </c>
      <c r="AD10" s="12">
        <v>3</v>
      </c>
      <c r="AE10" s="12">
        <v>4</v>
      </c>
      <c r="AF10" s="12">
        <v>1</v>
      </c>
      <c r="AG10" s="12">
        <v>173</v>
      </c>
      <c r="AH10" s="12" t="s">
        <v>987</v>
      </c>
      <c r="AI10" s="12">
        <v>36</v>
      </c>
      <c r="AJ10" s="12">
        <v>87</v>
      </c>
      <c r="AK10" s="12">
        <v>50</v>
      </c>
      <c r="AL10" s="34">
        <v>151</v>
      </c>
      <c r="AM10" s="34">
        <v>36</v>
      </c>
      <c r="AN10" s="34">
        <v>65</v>
      </c>
      <c r="AO10" s="34">
        <v>50</v>
      </c>
      <c r="AP10" s="19" t="s">
        <v>465</v>
      </c>
      <c r="AQ10" s="19" t="s">
        <v>465</v>
      </c>
      <c r="AR10" s="19" t="s">
        <v>465</v>
      </c>
      <c r="AS10" s="12" t="s">
        <v>465</v>
      </c>
      <c r="AT10" s="12" t="s">
        <v>464</v>
      </c>
      <c r="AU10" s="65" t="s">
        <v>11</v>
      </c>
      <c r="AV10" s="65"/>
      <c r="AW10" s="12" t="s">
        <v>464</v>
      </c>
      <c r="AX10" s="12" t="s">
        <v>465</v>
      </c>
      <c r="AY10" s="12" t="s">
        <v>1010</v>
      </c>
      <c r="AZ10" s="12" t="s">
        <v>464</v>
      </c>
      <c r="BA10" s="12" t="s">
        <v>465</v>
      </c>
      <c r="BB10" s="12" t="s">
        <v>464</v>
      </c>
      <c r="BC10" s="12" t="s">
        <v>464</v>
      </c>
      <c r="BD10" s="12" t="s">
        <v>464</v>
      </c>
      <c r="BE10" s="12" t="s">
        <v>464</v>
      </c>
      <c r="BF10" s="12" t="s">
        <v>464</v>
      </c>
      <c r="BG10" s="12" t="s">
        <v>464</v>
      </c>
      <c r="BH10" s="20" t="s">
        <v>1233</v>
      </c>
      <c r="BI10" s="28" t="s">
        <v>464</v>
      </c>
      <c r="BJ10" s="46" t="s">
        <v>1333</v>
      </c>
      <c r="BK10" s="12">
        <v>2016</v>
      </c>
      <c r="BL10" s="12" t="s">
        <v>424</v>
      </c>
      <c r="BM10" s="65" t="s">
        <v>1255</v>
      </c>
      <c r="BN10" s="46"/>
      <c r="BO10" s="11"/>
    </row>
    <row r="11" spans="1:67" ht="25.15" hidden="1" customHeight="1" x14ac:dyDescent="0.2">
      <c r="A11" s="18">
        <v>109</v>
      </c>
      <c r="B11" s="65" t="s">
        <v>379</v>
      </c>
      <c r="C11" s="12" t="s">
        <v>380</v>
      </c>
      <c r="D11" s="12" t="s">
        <v>427</v>
      </c>
      <c r="E11" s="65" t="s">
        <v>592</v>
      </c>
      <c r="F11" s="65" t="s">
        <v>887</v>
      </c>
      <c r="G11" s="65" t="s">
        <v>381</v>
      </c>
      <c r="H11" s="19">
        <v>82407</v>
      </c>
      <c r="I11" s="65" t="s">
        <v>382</v>
      </c>
      <c r="J11" s="65"/>
      <c r="K11" s="65" t="s">
        <v>1209</v>
      </c>
      <c r="L11" s="12" t="s">
        <v>423</v>
      </c>
      <c r="M11" s="65" t="s">
        <v>1402</v>
      </c>
      <c r="N11" s="65" t="s">
        <v>989</v>
      </c>
      <c r="O11" s="65" t="s">
        <v>450</v>
      </c>
      <c r="P11" s="12" t="s">
        <v>987</v>
      </c>
      <c r="Q11" s="12" t="s">
        <v>991</v>
      </c>
      <c r="R11" s="65" t="s">
        <v>453</v>
      </c>
      <c r="S11" s="65" t="s">
        <v>383</v>
      </c>
      <c r="T11" s="65" t="s">
        <v>384</v>
      </c>
      <c r="U11" s="19">
        <v>82407</v>
      </c>
      <c r="V11" s="65" t="s">
        <v>382</v>
      </c>
      <c r="W11" s="65" t="s">
        <v>383</v>
      </c>
      <c r="X11" s="65" t="s">
        <v>1023</v>
      </c>
      <c r="Y11" s="65" t="s">
        <v>792</v>
      </c>
      <c r="Z11" s="65" t="s">
        <v>702</v>
      </c>
      <c r="AA11" s="65" t="s">
        <v>983</v>
      </c>
      <c r="AB11" s="20" t="str">
        <f>HYPERLINK(tbl_Kitas[[#This Row],[Internet-Seite]],"Link")</f>
        <v>Link</v>
      </c>
      <c r="AC11" s="12">
        <v>9</v>
      </c>
      <c r="AD11" s="12">
        <v>4</v>
      </c>
      <c r="AE11" s="12">
        <v>4</v>
      </c>
      <c r="AF11" s="12">
        <v>1</v>
      </c>
      <c r="AG11" s="12">
        <v>160</v>
      </c>
      <c r="AH11" s="12" t="s">
        <v>987</v>
      </c>
      <c r="AI11" s="12">
        <v>30</v>
      </c>
      <c r="AJ11" s="12">
        <v>105</v>
      </c>
      <c r="AK11" s="12">
        <v>25</v>
      </c>
      <c r="AL11" s="34">
        <v>202</v>
      </c>
      <c r="AM11" s="34">
        <v>28</v>
      </c>
      <c r="AN11" s="34">
        <v>145</v>
      </c>
      <c r="AO11" s="34">
        <v>25</v>
      </c>
      <c r="AP11" s="19" t="s">
        <v>465</v>
      </c>
      <c r="AQ11" s="19" t="s">
        <v>465</v>
      </c>
      <c r="AR11" s="19" t="s">
        <v>465</v>
      </c>
      <c r="AS11" s="12" t="s">
        <v>464</v>
      </c>
      <c r="AT11" s="12" t="s">
        <v>465</v>
      </c>
      <c r="AU11" s="65" t="s">
        <v>11</v>
      </c>
      <c r="AV11" s="65"/>
      <c r="AW11" s="12" t="s">
        <v>464</v>
      </c>
      <c r="AX11" s="12" t="s">
        <v>465</v>
      </c>
      <c r="AY11" s="12" t="s">
        <v>1010</v>
      </c>
      <c r="AZ11" s="12" t="s">
        <v>464</v>
      </c>
      <c r="BA11" s="12" t="s">
        <v>464</v>
      </c>
      <c r="BB11" s="12" t="s">
        <v>464</v>
      </c>
      <c r="BC11" s="12" t="s">
        <v>465</v>
      </c>
      <c r="BD11" s="12" t="s">
        <v>464</v>
      </c>
      <c r="BE11" s="12" t="s">
        <v>464</v>
      </c>
      <c r="BF11" s="12" t="s">
        <v>464</v>
      </c>
      <c r="BG11" s="12" t="s">
        <v>464</v>
      </c>
      <c r="BH11" s="20" t="s">
        <v>1233</v>
      </c>
      <c r="BI11" s="12" t="s">
        <v>465</v>
      </c>
      <c r="BJ11" s="46"/>
      <c r="BK11" s="12" t="s">
        <v>1239</v>
      </c>
      <c r="BL11" s="12" t="s">
        <v>424</v>
      </c>
      <c r="BM11" s="65" t="s">
        <v>1259</v>
      </c>
      <c r="BN11" s="46"/>
      <c r="BO11" s="11"/>
    </row>
    <row r="12" spans="1:67" ht="25.15" hidden="1" customHeight="1" x14ac:dyDescent="0.2">
      <c r="A12" s="18">
        <v>22</v>
      </c>
      <c r="B12" s="65" t="s">
        <v>1078</v>
      </c>
      <c r="C12" s="12" t="s">
        <v>97</v>
      </c>
      <c r="D12" s="12" t="s">
        <v>427</v>
      </c>
      <c r="E12" s="65" t="s">
        <v>517</v>
      </c>
      <c r="F12" s="65" t="s">
        <v>812</v>
      </c>
      <c r="G12" s="65" t="s">
        <v>98</v>
      </c>
      <c r="H12" s="29">
        <v>82393</v>
      </c>
      <c r="I12" s="65" t="s">
        <v>99</v>
      </c>
      <c r="J12" s="65"/>
      <c r="K12" s="65" t="s">
        <v>1135</v>
      </c>
      <c r="L12" s="12" t="s">
        <v>1298</v>
      </c>
      <c r="M12" s="65" t="s">
        <v>1402</v>
      </c>
      <c r="N12" s="65" t="s">
        <v>989</v>
      </c>
      <c r="O12" s="65" t="s">
        <v>451</v>
      </c>
      <c r="P12" s="27" t="s">
        <v>985</v>
      </c>
      <c r="Q12" s="12" t="s">
        <v>444</v>
      </c>
      <c r="R12" s="65" t="s">
        <v>454</v>
      </c>
      <c r="S12" s="65" t="s">
        <v>1098</v>
      </c>
      <c r="T12" s="65" t="s">
        <v>100</v>
      </c>
      <c r="U12" s="19">
        <v>86028</v>
      </c>
      <c r="V12" s="65" t="s">
        <v>57</v>
      </c>
      <c r="W12" s="65" t="s">
        <v>1006</v>
      </c>
      <c r="X12" s="65" t="s">
        <v>1019</v>
      </c>
      <c r="Y12" s="65" t="s">
        <v>101</v>
      </c>
      <c r="Z12" s="65" t="s">
        <v>627</v>
      </c>
      <c r="AA12" s="65" t="s">
        <v>906</v>
      </c>
      <c r="AB12" s="20" t="str">
        <f>HYPERLINK(tbl_Kitas[[#This Row],[Internet-Seite]],"Link")</f>
        <v>Link</v>
      </c>
      <c r="AC12" s="12">
        <v>8</v>
      </c>
      <c r="AD12" s="12">
        <v>3</v>
      </c>
      <c r="AE12" s="12">
        <v>4</v>
      </c>
      <c r="AF12" s="12">
        <v>1</v>
      </c>
      <c r="AG12" s="12">
        <v>160</v>
      </c>
      <c r="AH12" s="12" t="s">
        <v>987</v>
      </c>
      <c r="AI12" s="12">
        <v>36</v>
      </c>
      <c r="AJ12" s="12">
        <v>100</v>
      </c>
      <c r="AK12" s="12">
        <v>24</v>
      </c>
      <c r="AL12" s="19">
        <v>175</v>
      </c>
      <c r="AM12" s="19">
        <v>24</v>
      </c>
      <c r="AN12" s="19">
        <v>101</v>
      </c>
      <c r="AO12" s="19">
        <v>50</v>
      </c>
      <c r="AP12" s="19" t="s">
        <v>465</v>
      </c>
      <c r="AQ12" s="19" t="s">
        <v>465</v>
      </c>
      <c r="AR12" s="19" t="s">
        <v>465</v>
      </c>
      <c r="AS12" s="12" t="s">
        <v>464</v>
      </c>
      <c r="AT12" s="12" t="s">
        <v>464</v>
      </c>
      <c r="AU12" s="65" t="s">
        <v>11</v>
      </c>
      <c r="AV12" s="65"/>
      <c r="AW12" s="12" t="s">
        <v>464</v>
      </c>
      <c r="AX12" s="12" t="s">
        <v>465</v>
      </c>
      <c r="AY12" s="12" t="s">
        <v>1010</v>
      </c>
      <c r="AZ12" s="12" t="s">
        <v>464</v>
      </c>
      <c r="BA12" s="12" t="s">
        <v>464</v>
      </c>
      <c r="BB12" s="12" t="s">
        <v>464</v>
      </c>
      <c r="BC12" s="12" t="s">
        <v>464</v>
      </c>
      <c r="BD12" s="12" t="s">
        <v>465</v>
      </c>
      <c r="BE12" s="12" t="s">
        <v>464</v>
      </c>
      <c r="BF12" s="12" t="s">
        <v>464</v>
      </c>
      <c r="BG12" s="12" t="s">
        <v>464</v>
      </c>
      <c r="BH12" s="20" t="s">
        <v>1233</v>
      </c>
      <c r="BI12" s="12" t="s">
        <v>465</v>
      </c>
      <c r="BJ12" s="46"/>
      <c r="BK12" s="12">
        <v>1976</v>
      </c>
      <c r="BL12" s="12" t="s">
        <v>424</v>
      </c>
      <c r="BM12" s="65" t="s">
        <v>1261</v>
      </c>
      <c r="BN12" s="46"/>
      <c r="BO12" s="11"/>
    </row>
    <row r="13" spans="1:67" ht="25.15" hidden="1" customHeight="1" x14ac:dyDescent="0.2">
      <c r="A13" s="18">
        <v>53</v>
      </c>
      <c r="B13" s="65" t="s">
        <v>1087</v>
      </c>
      <c r="C13" s="12" t="s">
        <v>194</v>
      </c>
      <c r="D13" s="12" t="s">
        <v>428</v>
      </c>
      <c r="E13" s="65" t="s">
        <v>542</v>
      </c>
      <c r="F13" s="65" t="s">
        <v>837</v>
      </c>
      <c r="G13" s="65" t="s">
        <v>1070</v>
      </c>
      <c r="H13" s="19">
        <v>82377</v>
      </c>
      <c r="I13" s="65" t="s">
        <v>186</v>
      </c>
      <c r="J13" s="65"/>
      <c r="K13" s="65" t="s">
        <v>1161</v>
      </c>
      <c r="L13" s="12" t="s">
        <v>1298</v>
      </c>
      <c r="M13" s="65" t="s">
        <v>152</v>
      </c>
      <c r="N13" s="65" t="s">
        <v>441</v>
      </c>
      <c r="O13" s="65" t="s">
        <v>449</v>
      </c>
      <c r="P13" s="12" t="s">
        <v>985</v>
      </c>
      <c r="Q13" s="12" t="s">
        <v>991</v>
      </c>
      <c r="R13" s="65" t="s">
        <v>453</v>
      </c>
      <c r="S13" s="65" t="s">
        <v>999</v>
      </c>
      <c r="T13" s="65" t="s">
        <v>141</v>
      </c>
      <c r="U13" s="19">
        <v>80686</v>
      </c>
      <c r="V13" s="65" t="s">
        <v>142</v>
      </c>
      <c r="W13" s="65" t="s">
        <v>143</v>
      </c>
      <c r="X13" s="65" t="s">
        <v>1042</v>
      </c>
      <c r="Y13" s="65" t="s">
        <v>742</v>
      </c>
      <c r="Z13" s="65" t="s">
        <v>652</v>
      </c>
      <c r="AA13" s="65" t="s">
        <v>931</v>
      </c>
      <c r="AB13" s="20" t="str">
        <f>HYPERLINK(tbl_Kitas[[#This Row],[Internet-Seite]],"Link")</f>
        <v>Link</v>
      </c>
      <c r="AC13" s="12">
        <v>6</v>
      </c>
      <c r="AD13" s="12">
        <v>0</v>
      </c>
      <c r="AE13" s="12">
        <v>0</v>
      </c>
      <c r="AF13" s="12">
        <v>6</v>
      </c>
      <c r="AG13" s="12">
        <v>145</v>
      </c>
      <c r="AH13" s="12" t="s">
        <v>985</v>
      </c>
      <c r="AI13" s="12">
        <v>0</v>
      </c>
      <c r="AJ13" s="12">
        <v>0</v>
      </c>
      <c r="AK13" s="12">
        <v>145</v>
      </c>
      <c r="AL13" s="19">
        <v>145</v>
      </c>
      <c r="AM13" s="19">
        <v>0</v>
      </c>
      <c r="AN13" s="19">
        <v>0</v>
      </c>
      <c r="AO13" s="19">
        <v>145</v>
      </c>
      <c r="AP13" s="19" t="s">
        <v>464</v>
      </c>
      <c r="AQ13" s="19" t="s">
        <v>464</v>
      </c>
      <c r="AR13" s="19" t="s">
        <v>465</v>
      </c>
      <c r="AS13" s="12" t="s">
        <v>464</v>
      </c>
      <c r="AT13" s="12" t="s">
        <v>465</v>
      </c>
      <c r="AU13" s="66" t="s">
        <v>1360</v>
      </c>
      <c r="AV13" s="46" t="s">
        <v>1370</v>
      </c>
      <c r="AW13" s="12" t="s">
        <v>464</v>
      </c>
      <c r="AX13" s="12" t="s">
        <v>465</v>
      </c>
      <c r="AY13" s="12" t="s">
        <v>469</v>
      </c>
      <c r="AZ13" s="12" t="s">
        <v>464</v>
      </c>
      <c r="BA13" s="12" t="s">
        <v>464</v>
      </c>
      <c r="BB13" s="12" t="s">
        <v>464</v>
      </c>
      <c r="BC13" s="12" t="s">
        <v>464</v>
      </c>
      <c r="BD13" s="12" t="s">
        <v>464</v>
      </c>
      <c r="BE13" s="12" t="s">
        <v>464</v>
      </c>
      <c r="BF13" s="12" t="s">
        <v>464</v>
      </c>
      <c r="BG13" s="12" t="s">
        <v>464</v>
      </c>
      <c r="BH13" s="20" t="s">
        <v>1233</v>
      </c>
      <c r="BI13" s="12" t="s">
        <v>465</v>
      </c>
      <c r="BJ13" s="46"/>
      <c r="BK13" s="12" t="s">
        <v>1239</v>
      </c>
      <c r="BL13" s="12" t="s">
        <v>424</v>
      </c>
      <c r="BM13" s="65" t="s">
        <v>1256</v>
      </c>
      <c r="BN13" s="46"/>
      <c r="BO13" s="11"/>
    </row>
    <row r="14" spans="1:67" ht="25.15" hidden="1" customHeight="1" x14ac:dyDescent="0.2">
      <c r="A14" s="18">
        <v>52</v>
      </c>
      <c r="B14" s="65" t="s">
        <v>1091</v>
      </c>
      <c r="C14" s="12" t="s">
        <v>192</v>
      </c>
      <c r="D14" s="12" t="s">
        <v>427</v>
      </c>
      <c r="E14" s="65" t="s">
        <v>548</v>
      </c>
      <c r="F14" s="65" t="s">
        <v>843</v>
      </c>
      <c r="G14" s="65" t="s">
        <v>193</v>
      </c>
      <c r="H14" s="19">
        <v>82377</v>
      </c>
      <c r="I14" s="65" t="s">
        <v>186</v>
      </c>
      <c r="J14" s="65"/>
      <c r="K14" s="65" t="s">
        <v>1167</v>
      </c>
      <c r="L14" s="12" t="s">
        <v>1298</v>
      </c>
      <c r="M14" s="65" t="s">
        <v>1230</v>
      </c>
      <c r="N14" s="65" t="s">
        <v>989</v>
      </c>
      <c r="O14" s="65" t="s">
        <v>449</v>
      </c>
      <c r="P14" s="12" t="s">
        <v>985</v>
      </c>
      <c r="Q14" s="12" t="s">
        <v>991</v>
      </c>
      <c r="R14" s="65" t="s">
        <v>453</v>
      </c>
      <c r="S14" s="65" t="s">
        <v>999</v>
      </c>
      <c r="T14" s="65" t="s">
        <v>141</v>
      </c>
      <c r="U14" s="19">
        <v>80686</v>
      </c>
      <c r="V14" s="65" t="s">
        <v>142</v>
      </c>
      <c r="W14" s="65" t="s">
        <v>143</v>
      </c>
      <c r="X14" s="65" t="s">
        <v>1042</v>
      </c>
      <c r="Y14" s="65" t="s">
        <v>749</v>
      </c>
      <c r="Z14" s="65" t="s">
        <v>658</v>
      </c>
      <c r="AA14" s="65" t="s">
        <v>937</v>
      </c>
      <c r="AB14" s="20" t="str">
        <f>HYPERLINK(tbl_Kitas[[#This Row],[Internet-Seite]],"Link")</f>
        <v>Link</v>
      </c>
      <c r="AC14" s="12">
        <v>8</v>
      </c>
      <c r="AD14" s="12">
        <v>2</v>
      </c>
      <c r="AE14" s="12">
        <v>6</v>
      </c>
      <c r="AF14" s="12">
        <v>0</v>
      </c>
      <c r="AG14" s="12">
        <v>134</v>
      </c>
      <c r="AH14" s="12" t="s">
        <v>985</v>
      </c>
      <c r="AI14" s="12">
        <v>24</v>
      </c>
      <c r="AJ14" s="12">
        <v>110</v>
      </c>
      <c r="AK14" s="12">
        <v>0</v>
      </c>
      <c r="AL14" s="19">
        <v>198</v>
      </c>
      <c r="AM14" s="19">
        <v>48</v>
      </c>
      <c r="AN14" s="19">
        <v>150</v>
      </c>
      <c r="AO14" s="19">
        <v>0</v>
      </c>
      <c r="AP14" s="19" t="s">
        <v>465</v>
      </c>
      <c r="AQ14" s="19" t="s">
        <v>465</v>
      </c>
      <c r="AR14" s="19" t="s">
        <v>464</v>
      </c>
      <c r="AS14" s="12" t="s">
        <v>465</v>
      </c>
      <c r="AT14" s="12" t="s">
        <v>465</v>
      </c>
      <c r="AU14" s="65" t="s">
        <v>11</v>
      </c>
      <c r="AV14" s="65"/>
      <c r="AW14" s="12" t="s">
        <v>464</v>
      </c>
      <c r="AX14" s="12" t="s">
        <v>465</v>
      </c>
      <c r="AY14" s="12" t="s">
        <v>1010</v>
      </c>
      <c r="AZ14" s="12" t="s">
        <v>465</v>
      </c>
      <c r="BA14" s="12" t="s">
        <v>464</v>
      </c>
      <c r="BB14" s="12" t="s">
        <v>464</v>
      </c>
      <c r="BC14" s="12" t="s">
        <v>464</v>
      </c>
      <c r="BD14" s="12" t="s">
        <v>464</v>
      </c>
      <c r="BE14" s="12" t="s">
        <v>464</v>
      </c>
      <c r="BF14" s="12" t="s">
        <v>464</v>
      </c>
      <c r="BG14" s="12" t="s">
        <v>464</v>
      </c>
      <c r="BH14" s="20" t="s">
        <v>1233</v>
      </c>
      <c r="BI14" s="12" t="s">
        <v>465</v>
      </c>
      <c r="BJ14" s="46"/>
      <c r="BK14" s="12">
        <v>1953</v>
      </c>
      <c r="BL14" s="12" t="s">
        <v>424</v>
      </c>
      <c r="BM14" s="65" t="s">
        <v>1259</v>
      </c>
      <c r="BN14" s="46"/>
      <c r="BO14" s="11"/>
    </row>
    <row r="15" spans="1:67" ht="25.15" hidden="1" customHeight="1" x14ac:dyDescent="0.2">
      <c r="A15" s="18">
        <v>65</v>
      </c>
      <c r="B15" s="65" t="s">
        <v>489</v>
      </c>
      <c r="C15" s="12" t="s">
        <v>233</v>
      </c>
      <c r="D15" s="12" t="s">
        <v>427</v>
      </c>
      <c r="E15" s="65" t="s">
        <v>552</v>
      </c>
      <c r="F15" s="65" t="s">
        <v>847</v>
      </c>
      <c r="G15" s="65" t="s">
        <v>602</v>
      </c>
      <c r="H15" s="19">
        <v>82398</v>
      </c>
      <c r="I15" s="65" t="s">
        <v>232</v>
      </c>
      <c r="J15" s="65"/>
      <c r="K15" s="65" t="s">
        <v>1172</v>
      </c>
      <c r="L15" s="12" t="s">
        <v>423</v>
      </c>
      <c r="M15" s="65" t="s">
        <v>1402</v>
      </c>
      <c r="N15" s="65" t="s">
        <v>442</v>
      </c>
      <c r="O15" s="65" t="s">
        <v>450</v>
      </c>
      <c r="P15" s="12" t="s">
        <v>985</v>
      </c>
      <c r="Q15" s="12" t="s">
        <v>445</v>
      </c>
      <c r="R15" s="65" t="s">
        <v>453</v>
      </c>
      <c r="S15" s="65" t="s">
        <v>234</v>
      </c>
      <c r="T15" s="65" t="s">
        <v>235</v>
      </c>
      <c r="U15" s="19">
        <v>82398</v>
      </c>
      <c r="V15" s="65" t="s">
        <v>232</v>
      </c>
      <c r="W15" s="65" t="s">
        <v>234</v>
      </c>
      <c r="X15" s="65" t="s">
        <v>1036</v>
      </c>
      <c r="Y15" s="65" t="s">
        <v>754</v>
      </c>
      <c r="Z15" s="65" t="s">
        <v>663</v>
      </c>
      <c r="AA15" s="65" t="s">
        <v>942</v>
      </c>
      <c r="AB15" s="20" t="str">
        <f>HYPERLINK(tbl_Kitas[[#This Row],[Internet-Seite]],"Link")</f>
        <v>Link</v>
      </c>
      <c r="AC15" s="12">
        <v>7</v>
      </c>
      <c r="AD15" s="12">
        <v>3</v>
      </c>
      <c r="AE15" s="12">
        <v>3</v>
      </c>
      <c r="AF15" s="12">
        <v>1</v>
      </c>
      <c r="AG15" s="12">
        <v>130</v>
      </c>
      <c r="AH15" s="12" t="s">
        <v>985</v>
      </c>
      <c r="AI15" s="12">
        <v>36</v>
      </c>
      <c r="AJ15" s="12">
        <v>71</v>
      </c>
      <c r="AK15" s="12">
        <v>23</v>
      </c>
      <c r="AL15" s="19">
        <v>170</v>
      </c>
      <c r="AM15" s="19">
        <v>76</v>
      </c>
      <c r="AN15" s="19">
        <v>71</v>
      </c>
      <c r="AO15" s="19">
        <v>23</v>
      </c>
      <c r="AP15" s="19" t="s">
        <v>465</v>
      </c>
      <c r="AQ15" s="19" t="s">
        <v>465</v>
      </c>
      <c r="AR15" s="19" t="s">
        <v>465</v>
      </c>
      <c r="AS15" s="12" t="s">
        <v>464</v>
      </c>
      <c r="AT15" s="12" t="s">
        <v>464</v>
      </c>
      <c r="AU15" s="65" t="s">
        <v>1360</v>
      </c>
      <c r="AV15" s="65"/>
      <c r="AW15" s="12" t="s">
        <v>464</v>
      </c>
      <c r="AX15" s="12" t="s">
        <v>464</v>
      </c>
      <c r="AY15" s="12" t="s">
        <v>469</v>
      </c>
      <c r="AZ15" s="12" t="s">
        <v>464</v>
      </c>
      <c r="BA15" s="12" t="s">
        <v>464</v>
      </c>
      <c r="BB15" s="12" t="s">
        <v>464</v>
      </c>
      <c r="BC15" s="12" t="s">
        <v>464</v>
      </c>
      <c r="BD15" s="12" t="s">
        <v>464</v>
      </c>
      <c r="BE15" s="12" t="s">
        <v>464</v>
      </c>
      <c r="BF15" s="12" t="s">
        <v>464</v>
      </c>
      <c r="BG15" s="12" t="s">
        <v>464</v>
      </c>
      <c r="BH15" s="20" t="s">
        <v>1233</v>
      </c>
      <c r="BI15" s="12" t="s">
        <v>465</v>
      </c>
      <c r="BJ15" s="46" t="s">
        <v>1340</v>
      </c>
      <c r="BK15" s="12">
        <v>1973</v>
      </c>
      <c r="BL15" s="12" t="s">
        <v>424</v>
      </c>
      <c r="BM15" s="65" t="s">
        <v>1255</v>
      </c>
      <c r="BN15" s="46"/>
      <c r="BO15" s="11"/>
    </row>
    <row r="16" spans="1:67" ht="25.15" hidden="1" customHeight="1" x14ac:dyDescent="0.2">
      <c r="A16" s="18">
        <v>35</v>
      </c>
      <c r="B16" s="65" t="s">
        <v>482</v>
      </c>
      <c r="C16" s="12">
        <v>1901390026</v>
      </c>
      <c r="D16" s="12" t="s">
        <v>427</v>
      </c>
      <c r="E16" s="65" t="s">
        <v>523</v>
      </c>
      <c r="F16" s="65" t="s">
        <v>818</v>
      </c>
      <c r="G16" s="65" t="s">
        <v>149</v>
      </c>
      <c r="H16" s="19">
        <v>82380</v>
      </c>
      <c r="I16" s="65" t="s">
        <v>129</v>
      </c>
      <c r="J16" s="65"/>
      <c r="K16" s="65" t="s">
        <v>1141</v>
      </c>
      <c r="L16" s="12" t="s">
        <v>423</v>
      </c>
      <c r="M16" s="65" t="s">
        <v>1402</v>
      </c>
      <c r="N16" s="65" t="s">
        <v>442</v>
      </c>
      <c r="O16" s="65" t="s">
        <v>992</v>
      </c>
      <c r="P16" s="12" t="s">
        <v>423</v>
      </c>
      <c r="Q16" s="12" t="s">
        <v>444</v>
      </c>
      <c r="R16" s="65" t="s">
        <v>994</v>
      </c>
      <c r="S16" s="65" t="s">
        <v>996</v>
      </c>
      <c r="T16" s="65" t="s">
        <v>21</v>
      </c>
      <c r="U16" s="19">
        <v>86971</v>
      </c>
      <c r="V16" s="65" t="s">
        <v>22</v>
      </c>
      <c r="W16" s="65" t="s">
        <v>1007</v>
      </c>
      <c r="X16" s="65" t="s">
        <v>23</v>
      </c>
      <c r="Y16" s="65" t="s">
        <v>725</v>
      </c>
      <c r="Z16" s="65" t="s">
        <v>633</v>
      </c>
      <c r="AA16" s="65" t="s">
        <v>912</v>
      </c>
      <c r="AB16" s="20" t="str">
        <f>HYPERLINK(tbl_Kitas[[#This Row],[Internet-Seite]],"Link")</f>
        <v>Link</v>
      </c>
      <c r="AC16" s="12">
        <v>5</v>
      </c>
      <c r="AD16" s="12">
        <v>1</v>
      </c>
      <c r="AE16" s="12">
        <v>3</v>
      </c>
      <c r="AF16" s="12">
        <v>1</v>
      </c>
      <c r="AG16" s="12">
        <v>80</v>
      </c>
      <c r="AH16" s="12" t="s">
        <v>423</v>
      </c>
      <c r="AI16" s="12">
        <v>15</v>
      </c>
      <c r="AJ16" s="12">
        <v>45</v>
      </c>
      <c r="AK16" s="12">
        <v>20</v>
      </c>
      <c r="AL16" s="34">
        <v>95</v>
      </c>
      <c r="AM16" s="34">
        <v>15</v>
      </c>
      <c r="AN16" s="34">
        <v>45</v>
      </c>
      <c r="AO16" s="34">
        <v>20</v>
      </c>
      <c r="AP16" s="19" t="s">
        <v>465</v>
      </c>
      <c r="AQ16" s="19" t="s">
        <v>465</v>
      </c>
      <c r="AR16" s="19" t="s">
        <v>465</v>
      </c>
      <c r="AS16" s="12" t="s">
        <v>464</v>
      </c>
      <c r="AT16" s="12" t="s">
        <v>464</v>
      </c>
      <c r="AU16" s="65" t="s">
        <v>11</v>
      </c>
      <c r="AV16" s="65"/>
      <c r="AW16" s="12" t="s">
        <v>464</v>
      </c>
      <c r="AX16" s="12" t="s">
        <v>465</v>
      </c>
      <c r="AY16" s="12" t="s">
        <v>1010</v>
      </c>
      <c r="AZ16" s="12" t="s">
        <v>464</v>
      </c>
      <c r="BA16" s="12" t="s">
        <v>465</v>
      </c>
      <c r="BB16" s="12" t="s">
        <v>464</v>
      </c>
      <c r="BC16" s="12" t="s">
        <v>464</v>
      </c>
      <c r="BD16" s="12" t="s">
        <v>464</v>
      </c>
      <c r="BE16" s="12" t="s">
        <v>464</v>
      </c>
      <c r="BF16" s="12" t="s">
        <v>464</v>
      </c>
      <c r="BG16" s="12" t="s">
        <v>464</v>
      </c>
      <c r="BH16" s="12" t="s">
        <v>1240</v>
      </c>
      <c r="BI16" s="12" t="s">
        <v>465</v>
      </c>
      <c r="BJ16" s="46"/>
      <c r="BK16" s="12" t="s">
        <v>1239</v>
      </c>
      <c r="BL16" s="12" t="s">
        <v>424</v>
      </c>
      <c r="BM16" s="65" t="s">
        <v>1256</v>
      </c>
      <c r="BN16" s="46" t="s">
        <v>1358</v>
      </c>
      <c r="BO16" s="11"/>
    </row>
    <row r="17" spans="1:67" ht="25.15" hidden="1" customHeight="1" x14ac:dyDescent="0.2">
      <c r="A17" s="18">
        <v>20</v>
      </c>
      <c r="B17" s="65" t="s">
        <v>480</v>
      </c>
      <c r="C17" s="12" t="s">
        <v>90</v>
      </c>
      <c r="D17" s="12" t="s">
        <v>427</v>
      </c>
      <c r="E17" s="65" t="s">
        <v>516</v>
      </c>
      <c r="F17" s="65" t="s">
        <v>811</v>
      </c>
      <c r="G17" s="65" t="s">
        <v>599</v>
      </c>
      <c r="H17" s="29">
        <v>82386</v>
      </c>
      <c r="I17" s="65" t="s">
        <v>91</v>
      </c>
      <c r="J17" s="65"/>
      <c r="K17" s="65" t="s">
        <v>1133</v>
      </c>
      <c r="L17" s="12" t="s">
        <v>423</v>
      </c>
      <c r="M17" s="65" t="s">
        <v>1230</v>
      </c>
      <c r="N17" s="65" t="s">
        <v>442</v>
      </c>
      <c r="O17" s="65" t="s">
        <v>450</v>
      </c>
      <c r="P17" s="12" t="s">
        <v>985</v>
      </c>
      <c r="Q17" s="12" t="s">
        <v>445</v>
      </c>
      <c r="R17" s="65" t="s">
        <v>453</v>
      </c>
      <c r="S17" s="65" t="s">
        <v>92</v>
      </c>
      <c r="T17" s="65" t="s">
        <v>93</v>
      </c>
      <c r="U17" s="19">
        <v>82386</v>
      </c>
      <c r="V17" s="65" t="s">
        <v>91</v>
      </c>
      <c r="W17" s="65" t="s">
        <v>92</v>
      </c>
      <c r="X17" s="65" t="s">
        <v>1020</v>
      </c>
      <c r="Y17" s="65" t="s">
        <v>721</v>
      </c>
      <c r="Z17" s="65" t="s">
        <v>626</v>
      </c>
      <c r="AA17" s="65" t="s">
        <v>905</v>
      </c>
      <c r="AB17" s="20" t="str">
        <f>HYPERLINK(tbl_Kitas[[#This Row],[Internet-Seite]],"Link")</f>
        <v>Link</v>
      </c>
      <c r="AC17" s="12">
        <v>7</v>
      </c>
      <c r="AD17" s="12">
        <v>2</v>
      </c>
      <c r="AE17" s="12">
        <v>5</v>
      </c>
      <c r="AF17" s="12">
        <v>0</v>
      </c>
      <c r="AG17" s="12">
        <v>130</v>
      </c>
      <c r="AH17" s="12" t="s">
        <v>985</v>
      </c>
      <c r="AI17" s="12">
        <v>30</v>
      </c>
      <c r="AJ17" s="12">
        <v>100</v>
      </c>
      <c r="AK17" s="12">
        <v>0</v>
      </c>
      <c r="AL17" s="34">
        <v>0</v>
      </c>
      <c r="AM17" s="34">
        <v>0</v>
      </c>
      <c r="AN17" s="34"/>
      <c r="AO17" s="34">
        <v>0</v>
      </c>
      <c r="AP17" s="19" t="s">
        <v>465</v>
      </c>
      <c r="AQ17" s="19" t="s">
        <v>465</v>
      </c>
      <c r="AR17" s="19" t="s">
        <v>464</v>
      </c>
      <c r="AS17" s="12" t="s">
        <v>464</v>
      </c>
      <c r="AT17" s="12" t="s">
        <v>464</v>
      </c>
      <c r="AU17" s="66" t="s">
        <v>10</v>
      </c>
      <c r="AV17" s="46" t="s">
        <v>1367</v>
      </c>
      <c r="AW17" s="12" t="s">
        <v>465</v>
      </c>
      <c r="AX17" s="12" t="s">
        <v>464</v>
      </c>
      <c r="AY17" s="12" t="s">
        <v>1010</v>
      </c>
      <c r="AZ17" s="12" t="s">
        <v>464</v>
      </c>
      <c r="BA17" s="12" t="s">
        <v>465</v>
      </c>
      <c r="BB17" s="12" t="s">
        <v>464</v>
      </c>
      <c r="BC17" s="12" t="s">
        <v>464</v>
      </c>
      <c r="BD17" s="12" t="s">
        <v>464</v>
      </c>
      <c r="BE17" s="12" t="s">
        <v>464</v>
      </c>
      <c r="BF17" s="12" t="s">
        <v>464</v>
      </c>
      <c r="BG17" s="12" t="s">
        <v>465</v>
      </c>
      <c r="BH17" s="40" t="s">
        <v>1233</v>
      </c>
      <c r="BI17" s="12" t="s">
        <v>465</v>
      </c>
      <c r="BJ17" s="46" t="s">
        <v>1341</v>
      </c>
      <c r="BK17" s="12" t="s">
        <v>1239</v>
      </c>
      <c r="BL17" s="12" t="s">
        <v>424</v>
      </c>
      <c r="BM17" s="65" t="s">
        <v>1259</v>
      </c>
      <c r="BN17" s="46"/>
      <c r="BO17" s="11"/>
    </row>
    <row r="18" spans="1:67" ht="25.15" hidden="1" customHeight="1" x14ac:dyDescent="0.2">
      <c r="A18" s="18">
        <v>63</v>
      </c>
      <c r="B18" s="65" t="s">
        <v>227</v>
      </c>
      <c r="C18" s="12" t="s">
        <v>228</v>
      </c>
      <c r="D18" s="12" t="s">
        <v>428</v>
      </c>
      <c r="E18" s="65" t="s">
        <v>544</v>
      </c>
      <c r="F18" s="65" t="s">
        <v>839</v>
      </c>
      <c r="G18" s="65" t="s">
        <v>217</v>
      </c>
      <c r="H18" s="19">
        <v>82377</v>
      </c>
      <c r="I18" s="65" t="s">
        <v>186</v>
      </c>
      <c r="J18" s="65"/>
      <c r="K18" s="65" t="s">
        <v>1163</v>
      </c>
      <c r="L18" s="12" t="s">
        <v>1298</v>
      </c>
      <c r="M18" s="65" t="s">
        <v>15</v>
      </c>
      <c r="N18" s="65" t="s">
        <v>442</v>
      </c>
      <c r="O18" s="65" t="s">
        <v>992</v>
      </c>
      <c r="P18" s="12" t="s">
        <v>985</v>
      </c>
      <c r="Q18" s="12" t="s">
        <v>991</v>
      </c>
      <c r="R18" s="65" t="s">
        <v>453</v>
      </c>
      <c r="S18" s="65" t="s">
        <v>218</v>
      </c>
      <c r="T18" s="65" t="s">
        <v>219</v>
      </c>
      <c r="U18" s="19">
        <v>82377</v>
      </c>
      <c r="V18" s="65" t="s">
        <v>186</v>
      </c>
      <c r="W18" s="65" t="s">
        <v>218</v>
      </c>
      <c r="X18" s="65" t="s">
        <v>1039</v>
      </c>
      <c r="Y18" s="65" t="s">
        <v>745</v>
      </c>
      <c r="Z18" s="65" t="s">
        <v>654</v>
      </c>
      <c r="AA18" s="65" t="s">
        <v>933</v>
      </c>
      <c r="AB18" s="20" t="str">
        <f>HYPERLINK(tbl_Kitas[[#This Row],[Internet-Seite]],"Link")</f>
        <v>Link</v>
      </c>
      <c r="AC18" s="12">
        <v>5</v>
      </c>
      <c r="AD18" s="12">
        <v>0</v>
      </c>
      <c r="AE18" s="12">
        <v>5</v>
      </c>
      <c r="AF18" s="12">
        <v>0</v>
      </c>
      <c r="AG18" s="12">
        <v>125</v>
      </c>
      <c r="AH18" s="12" t="s">
        <v>985</v>
      </c>
      <c r="AI18" s="12">
        <v>0</v>
      </c>
      <c r="AJ18" s="12">
        <v>125</v>
      </c>
      <c r="AK18" s="12">
        <v>0</v>
      </c>
      <c r="AL18" s="19">
        <v>125</v>
      </c>
      <c r="AM18" s="19">
        <v>0</v>
      </c>
      <c r="AN18" s="19">
        <v>125</v>
      </c>
      <c r="AO18" s="19">
        <v>0</v>
      </c>
      <c r="AP18" s="19" t="s">
        <v>464</v>
      </c>
      <c r="AQ18" s="19" t="s">
        <v>465</v>
      </c>
      <c r="AR18" s="19" t="s">
        <v>464</v>
      </c>
      <c r="AS18" s="12" t="s">
        <v>464</v>
      </c>
      <c r="AT18" s="12" t="s">
        <v>465</v>
      </c>
      <c r="AU18" s="65" t="s">
        <v>11</v>
      </c>
      <c r="AV18" s="65"/>
      <c r="AW18" s="12" t="s">
        <v>464</v>
      </c>
      <c r="AX18" s="12" t="s">
        <v>465</v>
      </c>
      <c r="AY18" s="12" t="s">
        <v>1010</v>
      </c>
      <c r="AZ18" s="12" t="s">
        <v>464</v>
      </c>
      <c r="BA18" s="12" t="s">
        <v>464</v>
      </c>
      <c r="BB18" s="12" t="s">
        <v>464</v>
      </c>
      <c r="BC18" s="12" t="s">
        <v>464</v>
      </c>
      <c r="BD18" s="12" t="s">
        <v>464</v>
      </c>
      <c r="BE18" s="12" t="s">
        <v>464</v>
      </c>
      <c r="BF18" s="12" t="s">
        <v>464</v>
      </c>
      <c r="BG18" s="12" t="s">
        <v>464</v>
      </c>
      <c r="BH18" s="20" t="s">
        <v>1233</v>
      </c>
      <c r="BI18" s="12" t="s">
        <v>465</v>
      </c>
      <c r="BJ18" s="46"/>
      <c r="BK18" s="12" t="s">
        <v>1239</v>
      </c>
      <c r="BL18" s="12" t="s">
        <v>424</v>
      </c>
      <c r="BM18" s="65" t="s">
        <v>1260</v>
      </c>
      <c r="BN18" s="46"/>
      <c r="BO18" s="11"/>
    </row>
    <row r="19" spans="1:67" ht="25.15" hidden="1" customHeight="1" x14ac:dyDescent="0.2">
      <c r="A19" s="18">
        <v>90</v>
      </c>
      <c r="B19" s="65" t="s">
        <v>1251</v>
      </c>
      <c r="C19" s="12" t="s">
        <v>328</v>
      </c>
      <c r="D19" s="12" t="s">
        <v>427</v>
      </c>
      <c r="E19" s="65" t="s">
        <v>571</v>
      </c>
      <c r="F19" s="65" t="s">
        <v>866</v>
      </c>
      <c r="G19" s="65" t="s">
        <v>329</v>
      </c>
      <c r="H19" s="19">
        <v>82362</v>
      </c>
      <c r="I19" s="65" t="s">
        <v>322</v>
      </c>
      <c r="J19" s="65"/>
      <c r="K19" s="65" t="s">
        <v>1189</v>
      </c>
      <c r="L19" s="12" t="s">
        <v>423</v>
      </c>
      <c r="M19" s="65" t="s">
        <v>1402</v>
      </c>
      <c r="N19" s="65" t="s">
        <v>989</v>
      </c>
      <c r="O19" s="65" t="s">
        <v>451</v>
      </c>
      <c r="P19" s="12" t="s">
        <v>985</v>
      </c>
      <c r="Q19" s="12" t="s">
        <v>444</v>
      </c>
      <c r="R19" s="65" t="s">
        <v>994</v>
      </c>
      <c r="S19" s="65" t="s">
        <v>330</v>
      </c>
      <c r="T19" s="65" t="s">
        <v>331</v>
      </c>
      <c r="U19" s="19">
        <v>82362</v>
      </c>
      <c r="V19" s="65" t="s">
        <v>322</v>
      </c>
      <c r="W19" s="65" t="s">
        <v>330</v>
      </c>
      <c r="X19" s="65" t="s">
        <v>1037</v>
      </c>
      <c r="Y19" s="65" t="s">
        <v>772</v>
      </c>
      <c r="Z19" s="65" t="s">
        <v>682</v>
      </c>
      <c r="AA19" s="65" t="s">
        <v>962</v>
      </c>
      <c r="AB19" s="20" t="str">
        <f>HYPERLINK(tbl_Kitas[[#This Row],[Internet-Seite]],"Link")</f>
        <v>Link</v>
      </c>
      <c r="AC19" s="12">
        <v>5</v>
      </c>
      <c r="AD19" s="12">
        <v>1</v>
      </c>
      <c r="AE19" s="12">
        <v>3</v>
      </c>
      <c r="AF19" s="12">
        <v>1</v>
      </c>
      <c r="AG19" s="12">
        <v>107</v>
      </c>
      <c r="AH19" s="12" t="s">
        <v>985</v>
      </c>
      <c r="AI19" s="12">
        <v>15</v>
      </c>
      <c r="AJ19" s="12">
        <v>69</v>
      </c>
      <c r="AK19" s="12">
        <v>23</v>
      </c>
      <c r="AL19" s="19">
        <v>107</v>
      </c>
      <c r="AM19" s="19">
        <v>15</v>
      </c>
      <c r="AN19" s="19">
        <v>69</v>
      </c>
      <c r="AO19" s="19">
        <v>23</v>
      </c>
      <c r="AP19" s="19" t="s">
        <v>465</v>
      </c>
      <c r="AQ19" s="19" t="s">
        <v>465</v>
      </c>
      <c r="AR19" s="19" t="s">
        <v>465</v>
      </c>
      <c r="AS19" s="12" t="s">
        <v>464</v>
      </c>
      <c r="AT19" s="12" t="s">
        <v>464</v>
      </c>
      <c r="AU19" s="66" t="s">
        <v>10</v>
      </c>
      <c r="AV19" s="46" t="s">
        <v>1367</v>
      </c>
      <c r="AW19" s="12" t="s">
        <v>465</v>
      </c>
      <c r="AX19" s="12" t="s">
        <v>464</v>
      </c>
      <c r="AY19" s="12" t="s">
        <v>1010</v>
      </c>
      <c r="AZ19" s="12" t="s">
        <v>464</v>
      </c>
      <c r="BA19" s="12" t="s">
        <v>465</v>
      </c>
      <c r="BB19" s="12" t="s">
        <v>464</v>
      </c>
      <c r="BC19" s="12" t="s">
        <v>464</v>
      </c>
      <c r="BD19" s="12" t="s">
        <v>464</v>
      </c>
      <c r="BE19" s="12" t="s">
        <v>464</v>
      </c>
      <c r="BF19" s="12" t="s">
        <v>464</v>
      </c>
      <c r="BG19" s="12" t="s">
        <v>464</v>
      </c>
      <c r="BH19" s="20" t="s">
        <v>1233</v>
      </c>
      <c r="BI19" s="28" t="s">
        <v>464</v>
      </c>
      <c r="BJ19" s="46" t="s">
        <v>1284</v>
      </c>
      <c r="BK19" s="12" t="s">
        <v>1239</v>
      </c>
      <c r="BL19" s="12" t="s">
        <v>424</v>
      </c>
      <c r="BM19" s="65" t="s">
        <v>1262</v>
      </c>
      <c r="BN19" s="46"/>
      <c r="BO19" s="11"/>
    </row>
    <row r="20" spans="1:67" ht="25.15" hidden="1" customHeight="1" x14ac:dyDescent="0.2">
      <c r="A20" s="18">
        <v>27</v>
      </c>
      <c r="B20" s="65" t="s">
        <v>1061</v>
      </c>
      <c r="C20" s="12" t="s">
        <v>119</v>
      </c>
      <c r="D20" s="12" t="s">
        <v>427</v>
      </c>
      <c r="E20" s="65" t="s">
        <v>521</v>
      </c>
      <c r="F20" s="65" t="s">
        <v>816</v>
      </c>
      <c r="G20" s="65" t="s">
        <v>1060</v>
      </c>
      <c r="H20" s="19">
        <v>82396</v>
      </c>
      <c r="I20" s="65" t="s">
        <v>120</v>
      </c>
      <c r="J20" s="65"/>
      <c r="K20" s="65" t="s">
        <v>1140</v>
      </c>
      <c r="L20" s="12" t="s">
        <v>423</v>
      </c>
      <c r="M20" s="65" t="s">
        <v>1402</v>
      </c>
      <c r="N20" s="65" t="s">
        <v>442</v>
      </c>
      <c r="O20" s="65" t="s">
        <v>451</v>
      </c>
      <c r="P20" s="12" t="s">
        <v>985</v>
      </c>
      <c r="Q20" s="12" t="s">
        <v>444</v>
      </c>
      <c r="R20" s="65" t="s">
        <v>454</v>
      </c>
      <c r="S20" s="65" t="s">
        <v>1103</v>
      </c>
      <c r="T20" s="65" t="s">
        <v>56</v>
      </c>
      <c r="U20" s="19">
        <v>86152</v>
      </c>
      <c r="V20" s="65" t="s">
        <v>57</v>
      </c>
      <c r="W20" s="65" t="s">
        <v>1006</v>
      </c>
      <c r="X20" s="65" t="s">
        <v>1019</v>
      </c>
      <c r="Y20" s="65" t="s">
        <v>121</v>
      </c>
      <c r="Z20" s="65" t="s">
        <v>631</v>
      </c>
      <c r="AA20" s="65" t="s">
        <v>910</v>
      </c>
      <c r="AB20" s="20" t="str">
        <f>HYPERLINK(tbl_Kitas[[#This Row],[Internet-Seite]],"Link")</f>
        <v>Link</v>
      </c>
      <c r="AC20" s="28">
        <v>5</v>
      </c>
      <c r="AD20" s="28">
        <v>1</v>
      </c>
      <c r="AE20" s="28">
        <v>3</v>
      </c>
      <c r="AF20" s="28">
        <v>1</v>
      </c>
      <c r="AG20" s="28">
        <v>107</v>
      </c>
      <c r="AH20" s="12" t="s">
        <v>985</v>
      </c>
      <c r="AI20" s="28">
        <v>15</v>
      </c>
      <c r="AJ20" s="28">
        <v>72</v>
      </c>
      <c r="AK20" s="28">
        <v>20</v>
      </c>
      <c r="AL20" s="34">
        <v>80</v>
      </c>
      <c r="AM20" s="34">
        <v>15</v>
      </c>
      <c r="AN20" s="34">
        <v>65</v>
      </c>
      <c r="AO20" s="34">
        <v>0</v>
      </c>
      <c r="AP20" s="19" t="s">
        <v>465</v>
      </c>
      <c r="AQ20" s="19" t="s">
        <v>465</v>
      </c>
      <c r="AR20" s="19" t="s">
        <v>465</v>
      </c>
      <c r="AS20" s="12" t="s">
        <v>464</v>
      </c>
      <c r="AT20" s="12" t="s">
        <v>464</v>
      </c>
      <c r="AU20" s="65" t="s">
        <v>11</v>
      </c>
      <c r="AV20" s="65"/>
      <c r="AW20" s="12" t="s">
        <v>464</v>
      </c>
      <c r="AX20" s="12" t="s">
        <v>465</v>
      </c>
      <c r="AY20" s="12" t="s">
        <v>1010</v>
      </c>
      <c r="AZ20" s="12" t="s">
        <v>464</v>
      </c>
      <c r="BA20" s="12" t="s">
        <v>464</v>
      </c>
      <c r="BB20" s="12" t="s">
        <v>464</v>
      </c>
      <c r="BC20" s="12" t="s">
        <v>464</v>
      </c>
      <c r="BD20" s="12" t="s">
        <v>464</v>
      </c>
      <c r="BE20" s="12" t="s">
        <v>464</v>
      </c>
      <c r="BF20" s="12" t="s">
        <v>464</v>
      </c>
      <c r="BG20" s="12" t="s">
        <v>464</v>
      </c>
      <c r="BH20" s="20" t="s">
        <v>1233</v>
      </c>
      <c r="BI20" s="12" t="s">
        <v>465</v>
      </c>
      <c r="BJ20" s="46" t="s">
        <v>1244</v>
      </c>
      <c r="BK20" s="12">
        <v>1976</v>
      </c>
      <c r="BL20" s="12" t="s">
        <v>424</v>
      </c>
      <c r="BM20" s="65" t="s">
        <v>1261</v>
      </c>
      <c r="BN20" s="46"/>
      <c r="BO20" s="11"/>
    </row>
    <row r="21" spans="1:67" ht="25.15" hidden="1" customHeight="1" x14ac:dyDescent="0.2">
      <c r="A21" s="18">
        <v>54</v>
      </c>
      <c r="B21" s="66" t="s">
        <v>1114</v>
      </c>
      <c r="C21" s="12" t="s">
        <v>195</v>
      </c>
      <c r="D21" s="12" t="s">
        <v>427</v>
      </c>
      <c r="E21" s="65" t="s">
        <v>539</v>
      </c>
      <c r="F21" s="65" t="s">
        <v>834</v>
      </c>
      <c r="G21" s="65" t="s">
        <v>196</v>
      </c>
      <c r="H21" s="19">
        <v>82377</v>
      </c>
      <c r="I21" s="65" t="s">
        <v>186</v>
      </c>
      <c r="J21" s="65"/>
      <c r="K21" s="65" t="s">
        <v>1162</v>
      </c>
      <c r="L21" s="12" t="s">
        <v>1298</v>
      </c>
      <c r="M21" s="65" t="s">
        <v>1230</v>
      </c>
      <c r="N21" s="65" t="s">
        <v>442</v>
      </c>
      <c r="O21" s="65" t="s">
        <v>450</v>
      </c>
      <c r="P21" s="12" t="s">
        <v>985</v>
      </c>
      <c r="Q21" s="12" t="s">
        <v>991</v>
      </c>
      <c r="R21" s="65" t="s">
        <v>453</v>
      </c>
      <c r="S21" s="65" t="s">
        <v>197</v>
      </c>
      <c r="T21" s="65" t="s">
        <v>198</v>
      </c>
      <c r="U21" s="19">
        <v>82377</v>
      </c>
      <c r="V21" s="65" t="s">
        <v>186</v>
      </c>
      <c r="W21" s="65" t="s">
        <v>197</v>
      </c>
      <c r="X21" s="65" t="s">
        <v>1024</v>
      </c>
      <c r="Y21" s="65" t="s">
        <v>743</v>
      </c>
      <c r="Z21" s="68" t="s">
        <v>1116</v>
      </c>
      <c r="AA21" s="65" t="s">
        <v>1115</v>
      </c>
      <c r="AB21" s="20" t="str">
        <f>HYPERLINK(tbl_Kitas[[#This Row],[Internet-Seite]],"Link")</f>
        <v>Link</v>
      </c>
      <c r="AC21" s="28">
        <v>6</v>
      </c>
      <c r="AD21" s="28">
        <v>2</v>
      </c>
      <c r="AE21" s="28">
        <v>4</v>
      </c>
      <c r="AF21" s="28">
        <v>0</v>
      </c>
      <c r="AG21" s="28">
        <v>104</v>
      </c>
      <c r="AH21" s="12" t="s">
        <v>985</v>
      </c>
      <c r="AI21" s="28">
        <v>24</v>
      </c>
      <c r="AJ21" s="28">
        <v>80</v>
      </c>
      <c r="AK21" s="28">
        <v>0</v>
      </c>
      <c r="AL21" s="19">
        <v>124</v>
      </c>
      <c r="AM21" s="19">
        <v>24</v>
      </c>
      <c r="AN21" s="19">
        <v>100</v>
      </c>
      <c r="AO21" s="19">
        <v>0</v>
      </c>
      <c r="AP21" s="19" t="s">
        <v>465</v>
      </c>
      <c r="AQ21" s="19" t="s">
        <v>465</v>
      </c>
      <c r="AR21" s="19" t="s">
        <v>464</v>
      </c>
      <c r="AS21" s="12" t="s">
        <v>464</v>
      </c>
      <c r="AT21" s="12" t="s">
        <v>465</v>
      </c>
      <c r="AU21" s="65" t="s">
        <v>11</v>
      </c>
      <c r="AV21" s="65"/>
      <c r="AW21" s="12" t="s">
        <v>464</v>
      </c>
      <c r="AX21" s="12" t="s">
        <v>465</v>
      </c>
      <c r="AY21" s="12" t="s">
        <v>1010</v>
      </c>
      <c r="AZ21" s="12" t="s">
        <v>464</v>
      </c>
      <c r="BA21" s="12" t="s">
        <v>465</v>
      </c>
      <c r="BB21" s="12" t="s">
        <v>464</v>
      </c>
      <c r="BC21" s="12" t="s">
        <v>464</v>
      </c>
      <c r="BD21" s="12" t="s">
        <v>464</v>
      </c>
      <c r="BE21" s="12" t="s">
        <v>464</v>
      </c>
      <c r="BF21" s="12" t="s">
        <v>464</v>
      </c>
      <c r="BG21" s="12" t="s">
        <v>464</v>
      </c>
      <c r="BH21" s="20" t="s">
        <v>1233</v>
      </c>
      <c r="BI21" s="12" t="s">
        <v>465</v>
      </c>
      <c r="BJ21" s="46" t="s">
        <v>1249</v>
      </c>
      <c r="BK21" s="12">
        <v>2024</v>
      </c>
      <c r="BL21" s="12" t="s">
        <v>424</v>
      </c>
      <c r="BM21" s="65" t="s">
        <v>1262</v>
      </c>
      <c r="BN21" s="46"/>
      <c r="BO21" s="11"/>
    </row>
    <row r="22" spans="1:67" ht="25.15" hidden="1" customHeight="1" x14ac:dyDescent="0.2">
      <c r="A22" s="18">
        <v>71</v>
      </c>
      <c r="B22" s="65" t="s">
        <v>490</v>
      </c>
      <c r="C22" s="12" t="s">
        <v>257</v>
      </c>
      <c r="D22" s="12" t="s">
        <v>427</v>
      </c>
      <c r="E22" s="65" t="s">
        <v>558</v>
      </c>
      <c r="F22" s="65" t="s">
        <v>853</v>
      </c>
      <c r="G22" s="65" t="s">
        <v>258</v>
      </c>
      <c r="H22" s="19">
        <v>82401</v>
      </c>
      <c r="I22" s="65" t="s">
        <v>259</v>
      </c>
      <c r="J22" s="65"/>
      <c r="K22" s="65" t="s">
        <v>1178</v>
      </c>
      <c r="L22" s="12" t="s">
        <v>1297</v>
      </c>
      <c r="M22" s="65" t="s">
        <v>1402</v>
      </c>
      <c r="N22" s="65" t="s">
        <v>441</v>
      </c>
      <c r="O22" s="65" t="s">
        <v>993</v>
      </c>
      <c r="P22" s="12" t="s">
        <v>423</v>
      </c>
      <c r="Q22" s="12" t="s">
        <v>444</v>
      </c>
      <c r="R22" s="65" t="s">
        <v>454</v>
      </c>
      <c r="S22" s="65" t="s">
        <v>260</v>
      </c>
      <c r="T22" s="65" t="s">
        <v>261</v>
      </c>
      <c r="U22" s="19">
        <v>80799</v>
      </c>
      <c r="V22" s="65" t="s">
        <v>142</v>
      </c>
      <c r="W22" s="65" t="s">
        <v>260</v>
      </c>
      <c r="X22" s="65" t="s">
        <v>1031</v>
      </c>
      <c r="Y22" s="65" t="s">
        <v>262</v>
      </c>
      <c r="Z22" s="65" t="s">
        <v>669</v>
      </c>
      <c r="AA22" s="65" t="s">
        <v>947</v>
      </c>
      <c r="AB22" s="20" t="str">
        <f>HYPERLINK(tbl_Kitas[[#This Row],[Internet-Seite]],"Link")</f>
        <v>Link</v>
      </c>
      <c r="AC22" s="12">
        <v>6</v>
      </c>
      <c r="AD22" s="12">
        <v>2</v>
      </c>
      <c r="AE22" s="12">
        <v>3</v>
      </c>
      <c r="AF22" s="12">
        <v>1</v>
      </c>
      <c r="AG22" s="12">
        <v>99</v>
      </c>
      <c r="AH22" s="12" t="s">
        <v>423</v>
      </c>
      <c r="AI22" s="12">
        <v>24</v>
      </c>
      <c r="AJ22" s="12">
        <v>65</v>
      </c>
      <c r="AK22" s="12">
        <v>10</v>
      </c>
      <c r="AL22" s="19">
        <v>113</v>
      </c>
      <c r="AM22" s="19">
        <v>28</v>
      </c>
      <c r="AN22" s="19">
        <v>75</v>
      </c>
      <c r="AO22" s="19">
        <v>10</v>
      </c>
      <c r="AP22" s="19" t="s">
        <v>465</v>
      </c>
      <c r="AQ22" s="19" t="s">
        <v>465</v>
      </c>
      <c r="AR22" s="19" t="s">
        <v>465</v>
      </c>
      <c r="AS22" s="12" t="s">
        <v>464</v>
      </c>
      <c r="AT22" s="12" t="s">
        <v>464</v>
      </c>
      <c r="AU22" s="65" t="s">
        <v>11</v>
      </c>
      <c r="AV22" s="65"/>
      <c r="AW22" s="12" t="s">
        <v>464</v>
      </c>
      <c r="AX22" s="12" t="s">
        <v>465</v>
      </c>
      <c r="AY22" s="12" t="s">
        <v>1010</v>
      </c>
      <c r="AZ22" s="12" t="s">
        <v>464</v>
      </c>
      <c r="BA22" s="12" t="s">
        <v>465</v>
      </c>
      <c r="BB22" s="12" t="s">
        <v>464</v>
      </c>
      <c r="BC22" s="12" t="s">
        <v>464</v>
      </c>
      <c r="BD22" s="12" t="s">
        <v>464</v>
      </c>
      <c r="BE22" s="12" t="s">
        <v>464</v>
      </c>
      <c r="BF22" s="12" t="s">
        <v>465</v>
      </c>
      <c r="BG22" s="12" t="s">
        <v>464</v>
      </c>
      <c r="BH22" s="20" t="s">
        <v>1233</v>
      </c>
      <c r="BI22" s="12" t="s">
        <v>465</v>
      </c>
      <c r="BJ22" s="46" t="s">
        <v>1281</v>
      </c>
      <c r="BK22" s="12" t="s">
        <v>1239</v>
      </c>
      <c r="BL22" s="12" t="s">
        <v>424</v>
      </c>
      <c r="BM22" s="65" t="s">
        <v>1261</v>
      </c>
      <c r="BN22" s="46"/>
      <c r="BO22" s="11"/>
    </row>
    <row r="23" spans="1:67" ht="25.15" hidden="1" customHeight="1" x14ac:dyDescent="0.2">
      <c r="A23" s="18">
        <v>31</v>
      </c>
      <c r="B23" s="65" t="s">
        <v>131</v>
      </c>
      <c r="C23" s="12" t="s">
        <v>132</v>
      </c>
      <c r="D23" s="12" t="s">
        <v>427</v>
      </c>
      <c r="E23" s="65" t="s">
        <v>525</v>
      </c>
      <c r="F23" s="65" t="s">
        <v>820</v>
      </c>
      <c r="G23" s="65" t="s">
        <v>133</v>
      </c>
      <c r="H23" s="19">
        <v>82380</v>
      </c>
      <c r="I23" s="65" t="s">
        <v>129</v>
      </c>
      <c r="J23" s="65"/>
      <c r="K23" s="65" t="s">
        <v>1142</v>
      </c>
      <c r="L23" s="12" t="s">
        <v>423</v>
      </c>
      <c r="M23" s="65" t="s">
        <v>1230</v>
      </c>
      <c r="N23" s="65" t="s">
        <v>442</v>
      </c>
      <c r="O23" s="65" t="s">
        <v>451</v>
      </c>
      <c r="P23" s="12" t="s">
        <v>423</v>
      </c>
      <c r="Q23" s="12" t="s">
        <v>444</v>
      </c>
      <c r="R23" s="65" t="s">
        <v>454</v>
      </c>
      <c r="S23" s="65" t="s">
        <v>1102</v>
      </c>
      <c r="T23" s="65" t="s">
        <v>56</v>
      </c>
      <c r="U23" s="19">
        <v>86152</v>
      </c>
      <c r="V23" s="65" t="s">
        <v>57</v>
      </c>
      <c r="W23" s="65" t="s">
        <v>1006</v>
      </c>
      <c r="X23" s="65" t="s">
        <v>1019</v>
      </c>
      <c r="Y23" s="65" t="s">
        <v>134</v>
      </c>
      <c r="Z23" s="65" t="s">
        <v>635</v>
      </c>
      <c r="AA23" s="65" t="s">
        <v>914</v>
      </c>
      <c r="AB23" s="20" t="str">
        <f>HYPERLINK(tbl_Kitas[[#This Row],[Internet-Seite]],"Link")</f>
        <v>Link</v>
      </c>
      <c r="AC23" s="28">
        <v>5</v>
      </c>
      <c r="AD23" s="28">
        <v>2</v>
      </c>
      <c r="AE23" s="28">
        <v>3</v>
      </c>
      <c r="AF23" s="28">
        <v>0</v>
      </c>
      <c r="AG23" s="28">
        <v>99</v>
      </c>
      <c r="AH23" s="28" t="s">
        <v>423</v>
      </c>
      <c r="AI23" s="28">
        <v>25</v>
      </c>
      <c r="AJ23" s="28">
        <v>75</v>
      </c>
      <c r="AK23" s="28">
        <v>0</v>
      </c>
      <c r="AL23" s="19">
        <v>105</v>
      </c>
      <c r="AM23" s="19">
        <v>30</v>
      </c>
      <c r="AN23" s="19">
        <v>75</v>
      </c>
      <c r="AO23" s="19">
        <v>0</v>
      </c>
      <c r="AP23" s="19" t="s">
        <v>465</v>
      </c>
      <c r="AQ23" s="19" t="s">
        <v>465</v>
      </c>
      <c r="AR23" s="19" t="s">
        <v>464</v>
      </c>
      <c r="AS23" s="12" t="s">
        <v>464</v>
      </c>
      <c r="AT23" s="12" t="s">
        <v>464</v>
      </c>
      <c r="AU23" s="65" t="s">
        <v>1360</v>
      </c>
      <c r="AV23" s="65"/>
      <c r="AW23" s="12" t="s">
        <v>464</v>
      </c>
      <c r="AX23" s="12" t="s">
        <v>464</v>
      </c>
      <c r="AY23" s="12" t="s">
        <v>469</v>
      </c>
      <c r="AZ23" s="12" t="s">
        <v>464</v>
      </c>
      <c r="BA23" s="12" t="s">
        <v>464</v>
      </c>
      <c r="BB23" s="12" t="s">
        <v>464</v>
      </c>
      <c r="BC23" s="12" t="s">
        <v>464</v>
      </c>
      <c r="BD23" s="12" t="s">
        <v>464</v>
      </c>
      <c r="BE23" s="12" t="s">
        <v>464</v>
      </c>
      <c r="BF23" s="12" t="s">
        <v>464</v>
      </c>
      <c r="BG23" s="12" t="s">
        <v>464</v>
      </c>
      <c r="BH23" s="20" t="s">
        <v>1233</v>
      </c>
      <c r="BI23" s="12" t="s">
        <v>465</v>
      </c>
      <c r="BJ23" s="46" t="s">
        <v>1245</v>
      </c>
      <c r="BK23" s="12">
        <v>1980</v>
      </c>
      <c r="BL23" s="12" t="s">
        <v>424</v>
      </c>
      <c r="BM23" s="65" t="s">
        <v>1261</v>
      </c>
      <c r="BN23" s="46"/>
      <c r="BO23" s="11"/>
    </row>
    <row r="24" spans="1:67" ht="25.15" hidden="1" customHeight="1" x14ac:dyDescent="0.2">
      <c r="A24" s="18">
        <v>51</v>
      </c>
      <c r="B24" s="65" t="s">
        <v>1085</v>
      </c>
      <c r="C24" s="12" t="s">
        <v>189</v>
      </c>
      <c r="D24" s="12" t="s">
        <v>427</v>
      </c>
      <c r="E24" s="65" t="s">
        <v>540</v>
      </c>
      <c r="F24" s="65" t="s">
        <v>835</v>
      </c>
      <c r="G24" s="65" t="s">
        <v>190</v>
      </c>
      <c r="H24" s="19">
        <v>82377</v>
      </c>
      <c r="I24" s="65" t="s">
        <v>186</v>
      </c>
      <c r="J24" s="65"/>
      <c r="K24" s="65" t="s">
        <v>1159</v>
      </c>
      <c r="L24" s="12" t="s">
        <v>1298</v>
      </c>
      <c r="M24" s="65" t="s">
        <v>1402</v>
      </c>
      <c r="N24" s="65" t="s">
        <v>441</v>
      </c>
      <c r="O24" s="65" t="s">
        <v>451</v>
      </c>
      <c r="P24" s="12" t="s">
        <v>423</v>
      </c>
      <c r="Q24" s="12" t="s">
        <v>444</v>
      </c>
      <c r="R24" s="65" t="s">
        <v>994</v>
      </c>
      <c r="S24" s="65" t="s">
        <v>1097</v>
      </c>
      <c r="T24" s="65" t="s">
        <v>191</v>
      </c>
      <c r="U24" s="19">
        <v>82377</v>
      </c>
      <c r="V24" s="65" t="s">
        <v>186</v>
      </c>
      <c r="W24" s="65" t="s">
        <v>1097</v>
      </c>
      <c r="X24" s="65" t="s">
        <v>1026</v>
      </c>
      <c r="Y24" s="65" t="s">
        <v>740</v>
      </c>
      <c r="Z24" s="65" t="s">
        <v>650</v>
      </c>
      <c r="AA24" s="65" t="s">
        <v>929</v>
      </c>
      <c r="AB24" s="20" t="str">
        <f>HYPERLINK(tbl_Kitas[[#This Row],[Internet-Seite]],"Link")</f>
        <v>Link</v>
      </c>
      <c r="AC24" s="12">
        <v>4</v>
      </c>
      <c r="AD24" s="12">
        <v>1</v>
      </c>
      <c r="AE24" s="12">
        <v>2</v>
      </c>
      <c r="AF24" s="12">
        <v>1</v>
      </c>
      <c r="AG24" s="12">
        <v>64</v>
      </c>
      <c r="AH24" s="12" t="s">
        <v>423</v>
      </c>
      <c r="AI24" s="12">
        <v>12</v>
      </c>
      <c r="AJ24" s="12">
        <v>35</v>
      </c>
      <c r="AK24" s="12">
        <v>17</v>
      </c>
      <c r="AL24" s="34">
        <v>75</v>
      </c>
      <c r="AM24" s="34">
        <v>12</v>
      </c>
      <c r="AN24" s="34">
        <v>35</v>
      </c>
      <c r="AO24" s="34">
        <v>17</v>
      </c>
      <c r="AP24" s="19" t="s">
        <v>465</v>
      </c>
      <c r="AQ24" s="19" t="s">
        <v>465</v>
      </c>
      <c r="AR24" s="19" t="s">
        <v>465</v>
      </c>
      <c r="AS24" s="12" t="s">
        <v>464</v>
      </c>
      <c r="AT24" s="12" t="s">
        <v>465</v>
      </c>
      <c r="AU24" s="65" t="s">
        <v>11</v>
      </c>
      <c r="AV24" s="65"/>
      <c r="AW24" s="12" t="s">
        <v>464</v>
      </c>
      <c r="AX24" s="12" t="s">
        <v>465</v>
      </c>
      <c r="AY24" s="12" t="s">
        <v>1010</v>
      </c>
      <c r="AZ24" s="12" t="s">
        <v>464</v>
      </c>
      <c r="BA24" s="12" t="s">
        <v>464</v>
      </c>
      <c r="BB24" s="12" t="s">
        <v>464</v>
      </c>
      <c r="BC24" s="12" t="s">
        <v>464</v>
      </c>
      <c r="BD24" s="12" t="s">
        <v>464</v>
      </c>
      <c r="BE24" s="12" t="s">
        <v>464</v>
      </c>
      <c r="BF24" s="12" t="s">
        <v>464</v>
      </c>
      <c r="BG24" s="12" t="s">
        <v>465</v>
      </c>
      <c r="BH24" s="12" t="s">
        <v>1240</v>
      </c>
      <c r="BI24" s="12" t="s">
        <v>465</v>
      </c>
      <c r="BJ24" s="46" t="s">
        <v>1282</v>
      </c>
      <c r="BK24" s="12">
        <v>2005</v>
      </c>
      <c r="BL24" s="12" t="s">
        <v>424</v>
      </c>
      <c r="BM24" s="65" t="s">
        <v>1256</v>
      </c>
      <c r="BN24" s="46"/>
      <c r="BO24" s="11"/>
    </row>
    <row r="25" spans="1:67" ht="25.15" hidden="1" customHeight="1" x14ac:dyDescent="0.2">
      <c r="A25" s="18">
        <v>81</v>
      </c>
      <c r="B25" s="65" t="s">
        <v>293</v>
      </c>
      <c r="C25" s="12" t="s">
        <v>294</v>
      </c>
      <c r="D25" s="12" t="s">
        <v>427</v>
      </c>
      <c r="E25" s="65" t="s">
        <v>566</v>
      </c>
      <c r="F25" s="65" t="s">
        <v>861</v>
      </c>
      <c r="G25" s="65" t="s">
        <v>603</v>
      </c>
      <c r="H25" s="19">
        <v>86986</v>
      </c>
      <c r="I25" s="65" t="s">
        <v>295</v>
      </c>
      <c r="J25" s="65"/>
      <c r="K25" s="65" t="s">
        <v>1185</v>
      </c>
      <c r="L25" s="12" t="s">
        <v>1296</v>
      </c>
      <c r="M25" s="65" t="s">
        <v>1230</v>
      </c>
      <c r="N25" s="65" t="s">
        <v>989</v>
      </c>
      <c r="O25" s="65" t="s">
        <v>451</v>
      </c>
      <c r="P25" s="12" t="s">
        <v>423</v>
      </c>
      <c r="Q25" s="12" t="s">
        <v>446</v>
      </c>
      <c r="R25" s="65" t="s">
        <v>454</v>
      </c>
      <c r="S25" s="65" t="s">
        <v>1325</v>
      </c>
      <c r="T25" s="65" t="s">
        <v>296</v>
      </c>
      <c r="U25" s="19">
        <v>86972</v>
      </c>
      <c r="V25" s="65" t="s">
        <v>14</v>
      </c>
      <c r="W25" s="65" t="s">
        <v>1006</v>
      </c>
      <c r="X25" s="65" t="s">
        <v>1028</v>
      </c>
      <c r="Y25" s="65" t="s">
        <v>766</v>
      </c>
      <c r="Z25" s="65" t="s">
        <v>677</v>
      </c>
      <c r="AA25" s="65" t="s">
        <v>956</v>
      </c>
      <c r="AB25" s="20" t="str">
        <f>HYPERLINK(tbl_Kitas[[#This Row],[Internet-Seite]],"Link")</f>
        <v>Link</v>
      </c>
      <c r="AC25" s="12">
        <v>4</v>
      </c>
      <c r="AD25" s="12">
        <v>1</v>
      </c>
      <c r="AE25" s="12">
        <v>3</v>
      </c>
      <c r="AF25" s="12">
        <v>0</v>
      </c>
      <c r="AG25" s="12">
        <v>69</v>
      </c>
      <c r="AH25" s="12" t="s">
        <v>423</v>
      </c>
      <c r="AI25" s="12">
        <v>10</v>
      </c>
      <c r="AJ25" s="12">
        <v>59</v>
      </c>
      <c r="AK25" s="12">
        <v>0</v>
      </c>
      <c r="AL25" s="19">
        <v>76</v>
      </c>
      <c r="AM25" s="19">
        <v>26</v>
      </c>
      <c r="AN25" s="19">
        <v>50</v>
      </c>
      <c r="AO25" s="19">
        <v>0</v>
      </c>
      <c r="AP25" s="19" t="s">
        <v>465</v>
      </c>
      <c r="AQ25" s="19" t="s">
        <v>465</v>
      </c>
      <c r="AR25" s="19" t="s">
        <v>464</v>
      </c>
      <c r="AS25" s="12" t="s">
        <v>464</v>
      </c>
      <c r="AT25" s="12" t="s">
        <v>464</v>
      </c>
      <c r="AU25" s="66" t="s">
        <v>11</v>
      </c>
      <c r="AV25" s="71" t="s">
        <v>1368</v>
      </c>
      <c r="AW25" s="12" t="s">
        <v>464</v>
      </c>
      <c r="AX25" s="12" t="s">
        <v>464</v>
      </c>
      <c r="AY25" s="12" t="s">
        <v>1010</v>
      </c>
      <c r="AZ25" s="12" t="s">
        <v>464</v>
      </c>
      <c r="BA25" s="12" t="s">
        <v>464</v>
      </c>
      <c r="BB25" s="12" t="s">
        <v>464</v>
      </c>
      <c r="BC25" s="12" t="s">
        <v>464</v>
      </c>
      <c r="BD25" s="12" t="s">
        <v>464</v>
      </c>
      <c r="BE25" s="12" t="s">
        <v>464</v>
      </c>
      <c r="BF25" s="12" t="s">
        <v>464</v>
      </c>
      <c r="BG25" s="12" t="s">
        <v>464</v>
      </c>
      <c r="BH25" s="12" t="s">
        <v>1240</v>
      </c>
      <c r="BI25" s="28" t="s">
        <v>464</v>
      </c>
      <c r="BJ25" s="46"/>
      <c r="BK25" s="12" t="s">
        <v>1239</v>
      </c>
      <c r="BL25" s="12" t="s">
        <v>424</v>
      </c>
      <c r="BM25" s="65" t="s">
        <v>1261</v>
      </c>
      <c r="BN25" s="46"/>
      <c r="BO25" s="11"/>
    </row>
    <row r="26" spans="1:67" ht="25.15" hidden="1" customHeight="1" x14ac:dyDescent="0.2">
      <c r="A26" s="18">
        <v>50</v>
      </c>
      <c r="B26" s="65" t="s">
        <v>488</v>
      </c>
      <c r="C26" s="12" t="s">
        <v>184</v>
      </c>
      <c r="D26" s="12" t="s">
        <v>427</v>
      </c>
      <c r="E26" s="65" t="s">
        <v>547</v>
      </c>
      <c r="F26" s="65" t="s">
        <v>842</v>
      </c>
      <c r="G26" s="65" t="s">
        <v>185</v>
      </c>
      <c r="H26" s="19">
        <v>82377</v>
      </c>
      <c r="I26" s="65" t="s">
        <v>186</v>
      </c>
      <c r="J26" s="65"/>
      <c r="K26" s="65" t="s">
        <v>1166</v>
      </c>
      <c r="L26" s="12" t="s">
        <v>1298</v>
      </c>
      <c r="M26" s="65" t="s">
        <v>1230</v>
      </c>
      <c r="N26" s="65" t="s">
        <v>442</v>
      </c>
      <c r="O26" s="65" t="s">
        <v>451</v>
      </c>
      <c r="P26" s="12" t="s">
        <v>985</v>
      </c>
      <c r="Q26" s="12" t="s">
        <v>444</v>
      </c>
      <c r="R26" s="65" t="s">
        <v>454</v>
      </c>
      <c r="S26" s="65" t="s">
        <v>187</v>
      </c>
      <c r="T26" s="65" t="s">
        <v>188</v>
      </c>
      <c r="U26" s="19">
        <v>82377</v>
      </c>
      <c r="V26" s="65" t="s">
        <v>186</v>
      </c>
      <c r="W26" s="65" t="s">
        <v>1006</v>
      </c>
      <c r="X26" s="65" t="s">
        <v>1025</v>
      </c>
      <c r="Y26" s="65" t="s">
        <v>748</v>
      </c>
      <c r="Z26" s="65" t="s">
        <v>657</v>
      </c>
      <c r="AA26" s="65" t="s">
        <v>936</v>
      </c>
      <c r="AB26" s="20" t="str">
        <f>HYPERLINK(tbl_Kitas[[#This Row],[Internet-Seite]],"Link")</f>
        <v>Link</v>
      </c>
      <c r="AC26" s="12">
        <v>6</v>
      </c>
      <c r="AD26" s="12">
        <v>2</v>
      </c>
      <c r="AE26" s="12">
        <v>4</v>
      </c>
      <c r="AF26" s="12">
        <v>0</v>
      </c>
      <c r="AG26" s="12">
        <v>99</v>
      </c>
      <c r="AH26" s="28" t="s">
        <v>423</v>
      </c>
      <c r="AI26" s="12">
        <v>24</v>
      </c>
      <c r="AJ26" s="12">
        <v>75</v>
      </c>
      <c r="AK26" s="12">
        <v>0</v>
      </c>
      <c r="AL26" s="19">
        <v>148</v>
      </c>
      <c r="AM26" s="19">
        <v>44</v>
      </c>
      <c r="AN26" s="19">
        <v>104</v>
      </c>
      <c r="AO26" s="19">
        <v>0</v>
      </c>
      <c r="AP26" s="19" t="s">
        <v>465</v>
      </c>
      <c r="AQ26" s="19" t="s">
        <v>465</v>
      </c>
      <c r="AR26" s="19" t="s">
        <v>464</v>
      </c>
      <c r="AS26" s="12" t="s">
        <v>464</v>
      </c>
      <c r="AT26" s="12" t="s">
        <v>465</v>
      </c>
      <c r="AU26" s="65" t="s">
        <v>11</v>
      </c>
      <c r="AV26" s="65"/>
      <c r="AW26" s="12" t="s">
        <v>464</v>
      </c>
      <c r="AX26" s="12" t="s">
        <v>465</v>
      </c>
      <c r="AY26" s="12" t="s">
        <v>1010</v>
      </c>
      <c r="AZ26" s="12" t="s">
        <v>464</v>
      </c>
      <c r="BA26" s="12" t="s">
        <v>465</v>
      </c>
      <c r="BB26" s="12" t="s">
        <v>464</v>
      </c>
      <c r="BC26" s="12" t="s">
        <v>464</v>
      </c>
      <c r="BD26" s="12" t="s">
        <v>464</v>
      </c>
      <c r="BE26" s="12" t="s">
        <v>464</v>
      </c>
      <c r="BF26" s="12" t="s">
        <v>464</v>
      </c>
      <c r="BG26" s="12" t="s">
        <v>464</v>
      </c>
      <c r="BH26" s="20" t="s">
        <v>1233</v>
      </c>
      <c r="BI26" s="12" t="s">
        <v>465</v>
      </c>
      <c r="BJ26" s="46" t="s">
        <v>1338</v>
      </c>
      <c r="BK26" s="12">
        <v>1969</v>
      </c>
      <c r="BL26" s="12" t="s">
        <v>424</v>
      </c>
      <c r="BM26" s="65" t="s">
        <v>1261</v>
      </c>
      <c r="BN26" s="46"/>
      <c r="BO26" s="11"/>
    </row>
    <row r="27" spans="1:67" ht="25.15" hidden="1" customHeight="1" x14ac:dyDescent="0.2">
      <c r="A27" s="18">
        <v>2</v>
      </c>
      <c r="B27" s="65" t="s">
        <v>1043</v>
      </c>
      <c r="C27" s="12" t="s">
        <v>19</v>
      </c>
      <c r="D27" s="12" t="s">
        <v>427</v>
      </c>
      <c r="E27" s="65" t="s">
        <v>500</v>
      </c>
      <c r="F27" s="65" t="s">
        <v>795</v>
      </c>
      <c r="G27" s="65" t="s">
        <v>20</v>
      </c>
      <c r="H27" s="29">
        <v>86972</v>
      </c>
      <c r="I27" s="65" t="s">
        <v>14</v>
      </c>
      <c r="J27" s="65"/>
      <c r="K27" s="65" t="s">
        <v>1044</v>
      </c>
      <c r="L27" s="12" t="s">
        <v>1296</v>
      </c>
      <c r="M27" s="65" t="s">
        <v>988</v>
      </c>
      <c r="N27" s="65" t="s">
        <v>989</v>
      </c>
      <c r="O27" s="65" t="s">
        <v>992</v>
      </c>
      <c r="P27" s="12" t="s">
        <v>423</v>
      </c>
      <c r="Q27" s="12" t="s">
        <v>444</v>
      </c>
      <c r="R27" s="65" t="s">
        <v>994</v>
      </c>
      <c r="S27" s="65" t="s">
        <v>996</v>
      </c>
      <c r="T27" s="65" t="s">
        <v>21</v>
      </c>
      <c r="U27" s="19">
        <v>86971</v>
      </c>
      <c r="V27" s="65" t="s">
        <v>22</v>
      </c>
      <c r="W27" s="65" t="s">
        <v>1007</v>
      </c>
      <c r="X27" s="65" t="s">
        <v>23</v>
      </c>
      <c r="Y27" s="65" t="s">
        <v>706</v>
      </c>
      <c r="Z27" s="65" t="s">
        <v>610</v>
      </c>
      <c r="AA27" s="65" t="s">
        <v>890</v>
      </c>
      <c r="AB27" s="20" t="str">
        <f>HYPERLINK(tbl_Kitas[[#This Row],[Internet-Seite]],"Link")</f>
        <v>Link</v>
      </c>
      <c r="AC27" s="12">
        <v>4</v>
      </c>
      <c r="AD27" s="12">
        <v>0</v>
      </c>
      <c r="AE27" s="12">
        <v>2</v>
      </c>
      <c r="AF27" s="12">
        <v>2</v>
      </c>
      <c r="AG27" s="12">
        <v>68</v>
      </c>
      <c r="AH27" s="12" t="s">
        <v>423</v>
      </c>
      <c r="AI27" s="12">
        <v>0</v>
      </c>
      <c r="AJ27" s="28">
        <v>32</v>
      </c>
      <c r="AK27" s="28">
        <v>36</v>
      </c>
      <c r="AL27" s="34">
        <v>100</v>
      </c>
      <c r="AM27" s="34">
        <v>0</v>
      </c>
      <c r="AN27" s="34"/>
      <c r="AO27" s="34"/>
      <c r="AP27" s="19" t="s">
        <v>464</v>
      </c>
      <c r="AQ27" s="19" t="s">
        <v>465</v>
      </c>
      <c r="AR27" s="19" t="s">
        <v>465</v>
      </c>
      <c r="AS27" s="12" t="s">
        <v>464</v>
      </c>
      <c r="AT27" s="12" t="s">
        <v>465</v>
      </c>
      <c r="AU27" s="65" t="s">
        <v>11</v>
      </c>
      <c r="AV27" s="65"/>
      <c r="AW27" s="12" t="s">
        <v>464</v>
      </c>
      <c r="AX27" s="12" t="s">
        <v>465</v>
      </c>
      <c r="AY27" s="12" t="s">
        <v>1010</v>
      </c>
      <c r="AZ27" s="12" t="s">
        <v>464</v>
      </c>
      <c r="BA27" s="12" t="s">
        <v>464</v>
      </c>
      <c r="BB27" s="12" t="s">
        <v>464</v>
      </c>
      <c r="BC27" s="12" t="s">
        <v>464</v>
      </c>
      <c r="BD27" s="12" t="s">
        <v>464</v>
      </c>
      <c r="BE27" s="12" t="s">
        <v>464</v>
      </c>
      <c r="BF27" s="12" t="s">
        <v>464</v>
      </c>
      <c r="BG27" s="12" t="s">
        <v>464</v>
      </c>
      <c r="BH27" s="12" t="s">
        <v>1240</v>
      </c>
      <c r="BI27" s="12" t="s">
        <v>465</v>
      </c>
      <c r="BJ27" s="46" t="s">
        <v>1241</v>
      </c>
      <c r="BK27" s="12">
        <v>2023</v>
      </c>
      <c r="BL27" s="12" t="s">
        <v>424</v>
      </c>
      <c r="BM27" s="65" t="s">
        <v>1255</v>
      </c>
      <c r="BN27" s="46" t="s">
        <v>1303</v>
      </c>
      <c r="BO27" s="11"/>
    </row>
    <row r="28" spans="1:67" ht="25.15" hidden="1" customHeight="1" x14ac:dyDescent="0.2">
      <c r="A28" s="18">
        <v>49</v>
      </c>
      <c r="B28" s="65" t="s">
        <v>487</v>
      </c>
      <c r="C28" s="12" t="s">
        <v>183</v>
      </c>
      <c r="D28" s="12" t="s">
        <v>427</v>
      </c>
      <c r="E28" s="65" t="s">
        <v>537</v>
      </c>
      <c r="F28" s="65" t="s">
        <v>832</v>
      </c>
      <c r="G28" s="65" t="s">
        <v>1067</v>
      </c>
      <c r="H28" s="19">
        <v>86971</v>
      </c>
      <c r="I28" s="65" t="s">
        <v>22</v>
      </c>
      <c r="J28" s="65"/>
      <c r="K28" s="65" t="s">
        <v>1156</v>
      </c>
      <c r="L28" s="12" t="s">
        <v>1296</v>
      </c>
      <c r="M28" s="65" t="s">
        <v>988</v>
      </c>
      <c r="N28" s="65" t="s">
        <v>989</v>
      </c>
      <c r="O28" s="65" t="s">
        <v>992</v>
      </c>
      <c r="P28" s="12" t="s">
        <v>423</v>
      </c>
      <c r="Q28" s="12" t="s">
        <v>991</v>
      </c>
      <c r="R28" s="65" t="s">
        <v>994</v>
      </c>
      <c r="S28" s="65" t="s">
        <v>996</v>
      </c>
      <c r="T28" s="65" t="s">
        <v>21</v>
      </c>
      <c r="U28" s="19">
        <v>86971</v>
      </c>
      <c r="V28" s="65" t="s">
        <v>22</v>
      </c>
      <c r="W28" s="65" t="s">
        <v>1007</v>
      </c>
      <c r="X28" s="65" t="s">
        <v>23</v>
      </c>
      <c r="Y28" s="65" t="s">
        <v>737</v>
      </c>
      <c r="Z28" s="65" t="s">
        <v>647</v>
      </c>
      <c r="AA28" s="65" t="s">
        <v>926</v>
      </c>
      <c r="AB28" s="20" t="str">
        <f>HYPERLINK(tbl_Kitas[[#This Row],[Internet-Seite]],"Link")</f>
        <v>Link</v>
      </c>
      <c r="AC28" s="28">
        <v>4</v>
      </c>
      <c r="AD28" s="28">
        <v>0</v>
      </c>
      <c r="AE28" s="28">
        <v>3</v>
      </c>
      <c r="AF28" s="28">
        <v>1</v>
      </c>
      <c r="AG28" s="28">
        <v>65</v>
      </c>
      <c r="AH28" s="12" t="s">
        <v>423</v>
      </c>
      <c r="AI28" s="28">
        <v>0</v>
      </c>
      <c r="AJ28" s="28">
        <v>50</v>
      </c>
      <c r="AK28" s="28">
        <v>15</v>
      </c>
      <c r="AL28" s="34">
        <v>79</v>
      </c>
      <c r="AM28" s="34">
        <v>0</v>
      </c>
      <c r="AN28" s="34">
        <v>0</v>
      </c>
      <c r="AO28" s="34">
        <v>16</v>
      </c>
      <c r="AP28" s="19" t="s">
        <v>464</v>
      </c>
      <c r="AQ28" s="19" t="s">
        <v>465</v>
      </c>
      <c r="AR28" s="19" t="s">
        <v>465</v>
      </c>
      <c r="AS28" s="12" t="s">
        <v>464</v>
      </c>
      <c r="AT28" s="12" t="s">
        <v>464</v>
      </c>
      <c r="AU28" s="65" t="s">
        <v>11</v>
      </c>
      <c r="AV28" s="65"/>
      <c r="AW28" s="12" t="s">
        <v>464</v>
      </c>
      <c r="AX28" s="12" t="s">
        <v>465</v>
      </c>
      <c r="AY28" s="12" t="s">
        <v>1010</v>
      </c>
      <c r="AZ28" s="12" t="s">
        <v>464</v>
      </c>
      <c r="BA28" s="12" t="s">
        <v>464</v>
      </c>
      <c r="BB28" s="12" t="s">
        <v>464</v>
      </c>
      <c r="BC28" s="12" t="s">
        <v>464</v>
      </c>
      <c r="BD28" s="12" t="s">
        <v>464</v>
      </c>
      <c r="BE28" s="12" t="s">
        <v>464</v>
      </c>
      <c r="BF28" s="12" t="s">
        <v>464</v>
      </c>
      <c r="BG28" s="12" t="s">
        <v>464</v>
      </c>
      <c r="BH28" s="12" t="s">
        <v>1240</v>
      </c>
      <c r="BI28" s="12" t="s">
        <v>465</v>
      </c>
      <c r="BJ28" s="46" t="s">
        <v>1241</v>
      </c>
      <c r="BK28" s="12">
        <v>1999</v>
      </c>
      <c r="BL28" s="12" t="s">
        <v>424</v>
      </c>
      <c r="BM28" s="65" t="s">
        <v>1256</v>
      </c>
      <c r="BN28" s="46"/>
      <c r="BO28" s="11"/>
    </row>
    <row r="29" spans="1:67" ht="25.15" hidden="1" customHeight="1" x14ac:dyDescent="0.2">
      <c r="A29" s="18">
        <v>38</v>
      </c>
      <c r="B29" s="65" t="s">
        <v>157</v>
      </c>
      <c r="C29" s="12" t="s">
        <v>158</v>
      </c>
      <c r="D29" s="12" t="s">
        <v>427</v>
      </c>
      <c r="E29" s="65" t="s">
        <v>524</v>
      </c>
      <c r="F29" s="65" t="s">
        <v>819</v>
      </c>
      <c r="G29" s="65" t="s">
        <v>159</v>
      </c>
      <c r="H29" s="19">
        <v>82380</v>
      </c>
      <c r="I29" s="65" t="s">
        <v>129</v>
      </c>
      <c r="J29" s="65"/>
      <c r="K29" s="65" t="s">
        <v>1144</v>
      </c>
      <c r="L29" s="12" t="s">
        <v>423</v>
      </c>
      <c r="M29" s="65" t="s">
        <v>1230</v>
      </c>
      <c r="N29" s="65" t="s">
        <v>442</v>
      </c>
      <c r="O29" s="65" t="s">
        <v>992</v>
      </c>
      <c r="P29" s="12" t="s">
        <v>423</v>
      </c>
      <c r="Q29" s="12" t="s">
        <v>444</v>
      </c>
      <c r="R29" s="65" t="s">
        <v>994</v>
      </c>
      <c r="S29" s="65" t="s">
        <v>996</v>
      </c>
      <c r="T29" s="65" t="s">
        <v>21</v>
      </c>
      <c r="U29" s="19">
        <v>86971</v>
      </c>
      <c r="V29" s="65" t="s">
        <v>22</v>
      </c>
      <c r="W29" s="65" t="s">
        <v>1007</v>
      </c>
      <c r="X29" s="65" t="s">
        <v>23</v>
      </c>
      <c r="Y29" s="65" t="s">
        <v>726</v>
      </c>
      <c r="Z29" s="65" t="s">
        <v>634</v>
      </c>
      <c r="AA29" s="65" t="s">
        <v>913</v>
      </c>
      <c r="AB29" s="20" t="str">
        <f>HYPERLINK(tbl_Kitas[[#This Row],[Internet-Seite]],"Link")</f>
        <v>Link</v>
      </c>
      <c r="AC29" s="12">
        <v>3</v>
      </c>
      <c r="AD29" s="12">
        <v>1</v>
      </c>
      <c r="AE29" s="12">
        <v>2</v>
      </c>
      <c r="AF29" s="12">
        <v>0</v>
      </c>
      <c r="AG29" s="12">
        <v>62</v>
      </c>
      <c r="AH29" s="12" t="s">
        <v>423</v>
      </c>
      <c r="AI29" s="12">
        <v>12</v>
      </c>
      <c r="AJ29" s="12">
        <v>50</v>
      </c>
      <c r="AK29" s="12">
        <v>0</v>
      </c>
      <c r="AL29" s="34">
        <v>74</v>
      </c>
      <c r="AM29" s="34">
        <v>24</v>
      </c>
      <c r="AN29" s="34">
        <v>25</v>
      </c>
      <c r="AO29" s="34">
        <v>0</v>
      </c>
      <c r="AP29" s="19" t="s">
        <v>465</v>
      </c>
      <c r="AQ29" s="19" t="s">
        <v>465</v>
      </c>
      <c r="AR29" s="19" t="s">
        <v>464</v>
      </c>
      <c r="AS29" s="12" t="s">
        <v>464</v>
      </c>
      <c r="AT29" s="12" t="s">
        <v>464</v>
      </c>
      <c r="AU29" s="65" t="s">
        <v>1360</v>
      </c>
      <c r="AV29" s="65"/>
      <c r="AW29" s="12" t="s">
        <v>464</v>
      </c>
      <c r="AX29" s="12" t="s">
        <v>464</v>
      </c>
      <c r="AY29" s="12" t="s">
        <v>469</v>
      </c>
      <c r="AZ29" s="12" t="s">
        <v>464</v>
      </c>
      <c r="BA29" s="12" t="s">
        <v>464</v>
      </c>
      <c r="BB29" s="12" t="s">
        <v>464</v>
      </c>
      <c r="BC29" s="12" t="s">
        <v>464</v>
      </c>
      <c r="BD29" s="12" t="s">
        <v>464</v>
      </c>
      <c r="BE29" s="12" t="s">
        <v>464</v>
      </c>
      <c r="BF29" s="12" t="s">
        <v>464</v>
      </c>
      <c r="BG29" s="12" t="s">
        <v>464</v>
      </c>
      <c r="BH29" s="12" t="s">
        <v>1240</v>
      </c>
      <c r="BI29" s="12" t="s">
        <v>465</v>
      </c>
      <c r="BJ29" s="46" t="s">
        <v>1331</v>
      </c>
      <c r="BK29" s="12">
        <v>2020</v>
      </c>
      <c r="BL29" s="12" t="s">
        <v>424</v>
      </c>
      <c r="BM29" s="65" t="s">
        <v>1256</v>
      </c>
      <c r="BN29" s="46"/>
      <c r="BO29" s="11"/>
    </row>
    <row r="30" spans="1:67" ht="25.15" hidden="1" customHeight="1" x14ac:dyDescent="0.2">
      <c r="A30" s="18">
        <v>62</v>
      </c>
      <c r="B30" s="46" t="s">
        <v>1086</v>
      </c>
      <c r="C30" s="12" t="s">
        <v>225</v>
      </c>
      <c r="D30" s="12" t="s">
        <v>427</v>
      </c>
      <c r="E30" s="65" t="s">
        <v>541</v>
      </c>
      <c r="F30" s="65" t="s">
        <v>836</v>
      </c>
      <c r="G30" s="65" t="s">
        <v>226</v>
      </c>
      <c r="H30" s="19">
        <v>82377</v>
      </c>
      <c r="I30" s="65" t="s">
        <v>186</v>
      </c>
      <c r="J30" s="65"/>
      <c r="K30" s="65" t="s">
        <v>1160</v>
      </c>
      <c r="L30" s="12" t="s">
        <v>1298</v>
      </c>
      <c r="M30" s="65" t="s">
        <v>1230</v>
      </c>
      <c r="N30" s="65" t="s">
        <v>989</v>
      </c>
      <c r="O30" s="65" t="s">
        <v>992</v>
      </c>
      <c r="P30" s="12" t="s">
        <v>423</v>
      </c>
      <c r="Q30" s="12" t="s">
        <v>444</v>
      </c>
      <c r="R30" s="65" t="s">
        <v>994</v>
      </c>
      <c r="S30" s="65" t="s">
        <v>996</v>
      </c>
      <c r="T30" s="65" t="s">
        <v>21</v>
      </c>
      <c r="U30" s="19">
        <v>86971</v>
      </c>
      <c r="V30" s="65" t="s">
        <v>22</v>
      </c>
      <c r="W30" s="65" t="s">
        <v>1007</v>
      </c>
      <c r="X30" s="65" t="s">
        <v>23</v>
      </c>
      <c r="Y30" s="65" t="s">
        <v>741</v>
      </c>
      <c r="Z30" s="65" t="s">
        <v>651</v>
      </c>
      <c r="AA30" s="65" t="s">
        <v>930</v>
      </c>
      <c r="AB30" s="20" t="str">
        <f>HYPERLINK(tbl_Kitas[[#This Row],[Internet-Seite]],"Link")</f>
        <v>Link</v>
      </c>
      <c r="AC30" s="28">
        <v>4</v>
      </c>
      <c r="AD30" s="28">
        <v>2</v>
      </c>
      <c r="AE30" s="28">
        <v>2</v>
      </c>
      <c r="AF30" s="28">
        <v>0</v>
      </c>
      <c r="AG30" s="28">
        <v>56</v>
      </c>
      <c r="AH30" s="12" t="s">
        <v>423</v>
      </c>
      <c r="AI30" s="28">
        <v>24</v>
      </c>
      <c r="AJ30" s="28">
        <v>32</v>
      </c>
      <c r="AK30" s="28">
        <v>0</v>
      </c>
      <c r="AL30" s="34">
        <v>94</v>
      </c>
      <c r="AM30" s="34">
        <v>48</v>
      </c>
      <c r="AN30" s="34">
        <v>0</v>
      </c>
      <c r="AO30" s="34">
        <v>0</v>
      </c>
      <c r="AP30" s="19" t="s">
        <v>465</v>
      </c>
      <c r="AQ30" s="19" t="s">
        <v>465</v>
      </c>
      <c r="AR30" s="19" t="s">
        <v>464</v>
      </c>
      <c r="AS30" s="12" t="s">
        <v>464</v>
      </c>
      <c r="AT30" s="12" t="s">
        <v>464</v>
      </c>
      <c r="AU30" s="65" t="s">
        <v>11</v>
      </c>
      <c r="AV30" s="65"/>
      <c r="AW30" s="12" t="s">
        <v>464</v>
      </c>
      <c r="AX30" s="12" t="s">
        <v>465</v>
      </c>
      <c r="AY30" s="12" t="s">
        <v>1010</v>
      </c>
      <c r="AZ30" s="12" t="s">
        <v>464</v>
      </c>
      <c r="BA30" s="12" t="s">
        <v>465</v>
      </c>
      <c r="BB30" s="12" t="s">
        <v>464</v>
      </c>
      <c r="BC30" s="12" t="s">
        <v>464</v>
      </c>
      <c r="BD30" s="12" t="s">
        <v>464</v>
      </c>
      <c r="BE30" s="12" t="s">
        <v>464</v>
      </c>
      <c r="BF30" s="12" t="s">
        <v>464</v>
      </c>
      <c r="BG30" s="12" t="s">
        <v>464</v>
      </c>
      <c r="BH30" s="12" t="s">
        <v>1240</v>
      </c>
      <c r="BI30" s="12" t="s">
        <v>465</v>
      </c>
      <c r="BJ30" s="46" t="s">
        <v>1241</v>
      </c>
      <c r="BK30" s="12">
        <v>2017</v>
      </c>
      <c r="BL30" s="12" t="s">
        <v>424</v>
      </c>
      <c r="BM30" s="65" t="s">
        <v>1256</v>
      </c>
      <c r="BN30" s="46" t="s">
        <v>1290</v>
      </c>
      <c r="BO30" s="11"/>
    </row>
    <row r="31" spans="1:67" ht="25.15" hidden="1" customHeight="1" x14ac:dyDescent="0.2">
      <c r="A31" s="18">
        <v>73</v>
      </c>
      <c r="B31" s="65" t="s">
        <v>1320</v>
      </c>
      <c r="C31" s="12" t="s">
        <v>267</v>
      </c>
      <c r="D31" s="12" t="s">
        <v>427</v>
      </c>
      <c r="E31" s="65" t="s">
        <v>560</v>
      </c>
      <c r="F31" s="65" t="s">
        <v>855</v>
      </c>
      <c r="G31" s="65" t="s">
        <v>268</v>
      </c>
      <c r="H31" s="19">
        <v>86956</v>
      </c>
      <c r="I31" s="65" t="s">
        <v>264</v>
      </c>
      <c r="J31" s="65"/>
      <c r="K31" s="65" t="s">
        <v>1180</v>
      </c>
      <c r="L31" s="12" t="s">
        <v>1296</v>
      </c>
      <c r="M31" s="65" t="s">
        <v>15</v>
      </c>
      <c r="N31" s="65" t="s">
        <v>989</v>
      </c>
      <c r="O31" s="65" t="s">
        <v>451</v>
      </c>
      <c r="P31" s="12" t="s">
        <v>986</v>
      </c>
      <c r="Q31" s="12" t="s">
        <v>445</v>
      </c>
      <c r="R31" s="65" t="s">
        <v>454</v>
      </c>
      <c r="S31" s="65" t="s">
        <v>1322</v>
      </c>
      <c r="T31" s="65" t="s">
        <v>56</v>
      </c>
      <c r="U31" s="19">
        <v>86152</v>
      </c>
      <c r="V31" s="65" t="s">
        <v>57</v>
      </c>
      <c r="W31" s="65" t="s">
        <v>1006</v>
      </c>
      <c r="X31" s="65" t="s">
        <v>1019</v>
      </c>
      <c r="Y31" s="65" t="s">
        <v>269</v>
      </c>
      <c r="Z31" s="65" t="s">
        <v>672</v>
      </c>
      <c r="AA31" s="65" t="s">
        <v>950</v>
      </c>
      <c r="AB31" s="20" t="str">
        <f>HYPERLINK(tbl_Kitas[[#This Row],[Internet-Seite]],"Link")</f>
        <v>Link</v>
      </c>
      <c r="AC31" s="12">
        <v>3</v>
      </c>
      <c r="AD31" s="12">
        <v>0</v>
      </c>
      <c r="AE31" s="12">
        <v>3</v>
      </c>
      <c r="AF31" s="12">
        <v>0</v>
      </c>
      <c r="AG31" s="12">
        <v>55</v>
      </c>
      <c r="AH31" s="12" t="s">
        <v>423</v>
      </c>
      <c r="AI31" s="12">
        <v>0</v>
      </c>
      <c r="AJ31" s="12">
        <v>55</v>
      </c>
      <c r="AK31" s="12">
        <v>0</v>
      </c>
      <c r="AL31" s="19">
        <v>75</v>
      </c>
      <c r="AM31" s="19">
        <v>0</v>
      </c>
      <c r="AN31" s="19">
        <v>75</v>
      </c>
      <c r="AO31" s="19">
        <v>0</v>
      </c>
      <c r="AP31" s="19" t="s">
        <v>464</v>
      </c>
      <c r="AQ31" s="19" t="s">
        <v>465</v>
      </c>
      <c r="AR31" s="19" t="s">
        <v>464</v>
      </c>
      <c r="AS31" s="12" t="s">
        <v>465</v>
      </c>
      <c r="AT31" s="12" t="s">
        <v>464</v>
      </c>
      <c r="AU31" s="65" t="s">
        <v>11</v>
      </c>
      <c r="AV31" s="65"/>
      <c r="AW31" s="12" t="s">
        <v>464</v>
      </c>
      <c r="AX31" s="12" t="s">
        <v>465</v>
      </c>
      <c r="AY31" s="12" t="s">
        <v>1010</v>
      </c>
      <c r="AZ31" s="12" t="s">
        <v>464</v>
      </c>
      <c r="BA31" s="12" t="s">
        <v>464</v>
      </c>
      <c r="BB31" s="12" t="s">
        <v>464</v>
      </c>
      <c r="BC31" s="12" t="s">
        <v>464</v>
      </c>
      <c r="BD31" s="12" t="s">
        <v>464</v>
      </c>
      <c r="BE31" s="12" t="s">
        <v>464</v>
      </c>
      <c r="BF31" s="12" t="s">
        <v>464</v>
      </c>
      <c r="BG31" s="12" t="s">
        <v>464</v>
      </c>
      <c r="BH31" s="12" t="s">
        <v>1240</v>
      </c>
      <c r="BI31" s="12" t="s">
        <v>465</v>
      </c>
      <c r="BJ31" s="46" t="s">
        <v>1321</v>
      </c>
      <c r="BK31" s="12" t="s">
        <v>1239</v>
      </c>
      <c r="BL31" s="12" t="s">
        <v>424</v>
      </c>
      <c r="BM31" s="65" t="s">
        <v>1261</v>
      </c>
      <c r="BN31" s="46"/>
      <c r="BO31" s="11"/>
    </row>
    <row r="32" spans="1:67" ht="25.15" hidden="1" customHeight="1" x14ac:dyDescent="0.2">
      <c r="A32" s="18">
        <v>24</v>
      </c>
      <c r="B32" s="65" t="s">
        <v>1080</v>
      </c>
      <c r="C32" s="12" t="s">
        <v>107</v>
      </c>
      <c r="D32" s="12" t="s">
        <v>427</v>
      </c>
      <c r="E32" s="65" t="s">
        <v>519</v>
      </c>
      <c r="F32" s="65" t="s">
        <v>814</v>
      </c>
      <c r="G32" s="65" t="s">
        <v>108</v>
      </c>
      <c r="H32" s="29">
        <v>82386</v>
      </c>
      <c r="I32" s="65" t="s">
        <v>109</v>
      </c>
      <c r="J32" s="65"/>
      <c r="K32" s="65" t="s">
        <v>1137</v>
      </c>
      <c r="L32" s="12" t="s">
        <v>423</v>
      </c>
      <c r="M32" s="65" t="s">
        <v>1230</v>
      </c>
      <c r="N32" s="65" t="s">
        <v>989</v>
      </c>
      <c r="O32" s="65" t="s">
        <v>450</v>
      </c>
      <c r="P32" s="12" t="s">
        <v>423</v>
      </c>
      <c r="Q32" s="12" t="s">
        <v>444</v>
      </c>
      <c r="R32" s="65" t="s">
        <v>453</v>
      </c>
      <c r="S32" s="65" t="s">
        <v>110</v>
      </c>
      <c r="T32" s="65" t="s">
        <v>111</v>
      </c>
      <c r="U32" s="19">
        <v>82386</v>
      </c>
      <c r="V32" s="65" t="s">
        <v>109</v>
      </c>
      <c r="W32" s="65" t="s">
        <v>110</v>
      </c>
      <c r="X32" s="65" t="s">
        <v>1020</v>
      </c>
      <c r="Y32" s="65" t="s">
        <v>723</v>
      </c>
      <c r="Z32" s="65" t="s">
        <v>629</v>
      </c>
      <c r="AA32" s="65" t="s">
        <v>908</v>
      </c>
      <c r="AB32" s="20" t="str">
        <f>HYPERLINK(tbl_Kitas[[#This Row],[Internet-Seite]],"Link")</f>
        <v>Link</v>
      </c>
      <c r="AC32" s="28">
        <v>5</v>
      </c>
      <c r="AD32" s="28">
        <v>2</v>
      </c>
      <c r="AE32" s="28">
        <v>3</v>
      </c>
      <c r="AF32" s="28">
        <v>0</v>
      </c>
      <c r="AG32" s="28">
        <v>99</v>
      </c>
      <c r="AH32" s="28" t="s">
        <v>423</v>
      </c>
      <c r="AI32" s="28">
        <v>24</v>
      </c>
      <c r="AJ32" s="28">
        <v>75</v>
      </c>
      <c r="AK32" s="28">
        <v>0</v>
      </c>
      <c r="AL32" s="34">
        <v>123</v>
      </c>
      <c r="AM32" s="34">
        <v>24</v>
      </c>
      <c r="AN32" s="34">
        <v>75</v>
      </c>
      <c r="AO32" s="34">
        <v>0</v>
      </c>
      <c r="AP32" s="19" t="s">
        <v>465</v>
      </c>
      <c r="AQ32" s="19" t="s">
        <v>465</v>
      </c>
      <c r="AR32" s="19" t="s">
        <v>464</v>
      </c>
      <c r="AS32" s="12" t="s">
        <v>464</v>
      </c>
      <c r="AT32" s="12" t="s">
        <v>464</v>
      </c>
      <c r="AU32" s="65" t="s">
        <v>10</v>
      </c>
      <c r="AV32" s="65"/>
      <c r="AW32" s="12" t="s">
        <v>465</v>
      </c>
      <c r="AX32" s="12" t="s">
        <v>464</v>
      </c>
      <c r="AY32" s="12" t="s">
        <v>468</v>
      </c>
      <c r="AZ32" s="12" t="s">
        <v>464</v>
      </c>
      <c r="BA32" s="12" t="s">
        <v>465</v>
      </c>
      <c r="BB32" s="12" t="s">
        <v>464</v>
      </c>
      <c r="BC32" s="12" t="s">
        <v>464</v>
      </c>
      <c r="BD32" s="12" t="s">
        <v>465</v>
      </c>
      <c r="BE32" s="12" t="s">
        <v>464</v>
      </c>
      <c r="BF32" s="12" t="s">
        <v>464</v>
      </c>
      <c r="BG32" s="12" t="s">
        <v>464</v>
      </c>
      <c r="BH32" s="20" t="s">
        <v>1233</v>
      </c>
      <c r="BI32" s="12" t="s">
        <v>465</v>
      </c>
      <c r="BJ32" s="46"/>
      <c r="BK32" s="12">
        <v>2018</v>
      </c>
      <c r="BL32" s="12" t="s">
        <v>424</v>
      </c>
      <c r="BM32" s="65" t="s">
        <v>1260</v>
      </c>
      <c r="BN32" s="46"/>
      <c r="BO32" s="11"/>
    </row>
    <row r="33" spans="1:67" ht="25.15" hidden="1" customHeight="1" x14ac:dyDescent="0.2">
      <c r="A33" s="18">
        <v>87</v>
      </c>
      <c r="B33" s="65" t="s">
        <v>1127</v>
      </c>
      <c r="C33" s="12" t="s">
        <v>320</v>
      </c>
      <c r="D33" s="12" t="s">
        <v>427</v>
      </c>
      <c r="E33" s="65" t="s">
        <v>585</v>
      </c>
      <c r="F33" s="65" t="s">
        <v>880</v>
      </c>
      <c r="G33" s="65" t="s">
        <v>321</v>
      </c>
      <c r="H33" s="19">
        <v>82362</v>
      </c>
      <c r="I33" s="65" t="s">
        <v>322</v>
      </c>
      <c r="J33" s="65"/>
      <c r="K33" s="65" t="s">
        <v>1203</v>
      </c>
      <c r="L33" s="12" t="s">
        <v>423</v>
      </c>
      <c r="M33" s="65" t="s">
        <v>1230</v>
      </c>
      <c r="N33" s="65" t="s">
        <v>989</v>
      </c>
      <c r="O33" s="65" t="s">
        <v>451</v>
      </c>
      <c r="P33" s="12" t="s">
        <v>423</v>
      </c>
      <c r="Q33" s="12" t="s">
        <v>444</v>
      </c>
      <c r="R33" s="65" t="s">
        <v>454</v>
      </c>
      <c r="S33" s="65" t="s">
        <v>1100</v>
      </c>
      <c r="T33" s="65" t="s">
        <v>100</v>
      </c>
      <c r="U33" s="19">
        <v>86028</v>
      </c>
      <c r="V33" s="65" t="s">
        <v>57</v>
      </c>
      <c r="W33" s="65" t="s">
        <v>1006</v>
      </c>
      <c r="X33" s="65" t="s">
        <v>1019</v>
      </c>
      <c r="Y33" s="65" t="s">
        <v>786</v>
      </c>
      <c r="Z33" s="65" t="s">
        <v>696</v>
      </c>
      <c r="AA33" s="65" t="s">
        <v>976</v>
      </c>
      <c r="AB33" s="20" t="str">
        <f>HYPERLINK(tbl_Kitas[[#This Row],[Internet-Seite]],"Link")</f>
        <v>Link</v>
      </c>
      <c r="AC33" s="12">
        <v>5</v>
      </c>
      <c r="AD33" s="12">
        <v>1</v>
      </c>
      <c r="AE33" s="12">
        <v>4</v>
      </c>
      <c r="AF33" s="12">
        <v>0</v>
      </c>
      <c r="AG33" s="12">
        <v>95</v>
      </c>
      <c r="AH33" s="28" t="s">
        <v>423</v>
      </c>
      <c r="AI33" s="12">
        <v>15</v>
      </c>
      <c r="AJ33" s="12">
        <v>80</v>
      </c>
      <c r="AK33" s="12">
        <v>0</v>
      </c>
      <c r="AL33" s="19">
        <v>140</v>
      </c>
      <c r="AM33" s="19">
        <v>14</v>
      </c>
      <c r="AN33" s="19">
        <v>126</v>
      </c>
      <c r="AO33" s="19">
        <v>0</v>
      </c>
      <c r="AP33" s="19" t="s">
        <v>465</v>
      </c>
      <c r="AQ33" s="19" t="s">
        <v>465</v>
      </c>
      <c r="AR33" s="19" t="s">
        <v>464</v>
      </c>
      <c r="AS33" s="12" t="s">
        <v>465</v>
      </c>
      <c r="AT33" s="12" t="s">
        <v>465</v>
      </c>
      <c r="AU33" s="65" t="s">
        <v>11</v>
      </c>
      <c r="AV33" s="65"/>
      <c r="AW33" s="12" t="s">
        <v>464</v>
      </c>
      <c r="AX33" s="12" t="s">
        <v>465</v>
      </c>
      <c r="AY33" s="12" t="s">
        <v>1010</v>
      </c>
      <c r="AZ33" s="12" t="s">
        <v>465</v>
      </c>
      <c r="BA33" s="12" t="s">
        <v>464</v>
      </c>
      <c r="BB33" s="12" t="s">
        <v>464</v>
      </c>
      <c r="BC33" s="12" t="s">
        <v>464</v>
      </c>
      <c r="BD33" s="12" t="s">
        <v>464</v>
      </c>
      <c r="BE33" s="12" t="s">
        <v>464</v>
      </c>
      <c r="BF33" s="12" t="s">
        <v>465</v>
      </c>
      <c r="BG33" s="12" t="s">
        <v>464</v>
      </c>
      <c r="BH33" s="20" t="s">
        <v>1233</v>
      </c>
      <c r="BI33" s="12" t="s">
        <v>465</v>
      </c>
      <c r="BJ33" s="46" t="s">
        <v>1304</v>
      </c>
      <c r="BK33" s="12">
        <v>1964</v>
      </c>
      <c r="BL33" s="12" t="s">
        <v>424</v>
      </c>
      <c r="BM33" s="65" t="s">
        <v>1261</v>
      </c>
      <c r="BN33" s="46"/>
      <c r="BO33" s="11"/>
    </row>
    <row r="34" spans="1:67" ht="25.15" hidden="1" customHeight="1" x14ac:dyDescent="0.2">
      <c r="A34" s="18">
        <v>1</v>
      </c>
      <c r="B34" s="65" t="s">
        <v>12</v>
      </c>
      <c r="C34" s="12" t="s">
        <v>13</v>
      </c>
      <c r="D34" s="12" t="s">
        <v>427</v>
      </c>
      <c r="E34" s="65" t="s">
        <v>499</v>
      </c>
      <c r="F34" s="65" t="s">
        <v>794</v>
      </c>
      <c r="G34" s="65" t="s">
        <v>594</v>
      </c>
      <c r="H34" s="29">
        <v>86972</v>
      </c>
      <c r="I34" s="65" t="s">
        <v>14</v>
      </c>
      <c r="J34" s="65"/>
      <c r="K34" s="65" t="s">
        <v>1011</v>
      </c>
      <c r="L34" s="12" t="s">
        <v>1296</v>
      </c>
      <c r="M34" s="65" t="s">
        <v>1230</v>
      </c>
      <c r="N34" s="65" t="s">
        <v>442</v>
      </c>
      <c r="O34" s="65" t="s">
        <v>451</v>
      </c>
      <c r="P34" s="12" t="s">
        <v>423</v>
      </c>
      <c r="Q34" s="12" t="s">
        <v>444</v>
      </c>
      <c r="R34" s="65" t="s">
        <v>454</v>
      </c>
      <c r="S34" s="65" t="s">
        <v>16</v>
      </c>
      <c r="T34" s="65" t="s">
        <v>17</v>
      </c>
      <c r="U34" s="19">
        <v>86972</v>
      </c>
      <c r="V34" s="65" t="s">
        <v>14</v>
      </c>
      <c r="W34" s="65" t="s">
        <v>16</v>
      </c>
      <c r="X34" s="65" t="s">
        <v>1028</v>
      </c>
      <c r="Y34" s="65" t="s">
        <v>705</v>
      </c>
      <c r="Z34" s="65" t="s">
        <v>18</v>
      </c>
      <c r="AA34" s="65" t="s">
        <v>889</v>
      </c>
      <c r="AB34" s="20" t="str">
        <f>HYPERLINK(tbl_Kitas[[#This Row],[Internet-Seite]],"Link")</f>
        <v>Link</v>
      </c>
      <c r="AC34" s="12">
        <v>5</v>
      </c>
      <c r="AD34" s="12">
        <v>2</v>
      </c>
      <c r="AE34" s="12">
        <v>3</v>
      </c>
      <c r="AF34" s="12">
        <v>0</v>
      </c>
      <c r="AG34" s="12">
        <v>93</v>
      </c>
      <c r="AH34" s="28" t="s">
        <v>423</v>
      </c>
      <c r="AI34" s="12">
        <v>24</v>
      </c>
      <c r="AJ34" s="12">
        <v>69</v>
      </c>
      <c r="AK34" s="12">
        <v>0</v>
      </c>
      <c r="AL34" s="34">
        <v>193</v>
      </c>
      <c r="AM34" s="34">
        <v>48</v>
      </c>
      <c r="AN34" s="34">
        <v>145</v>
      </c>
      <c r="AO34" s="34">
        <v>0</v>
      </c>
      <c r="AP34" s="19" t="s">
        <v>465</v>
      </c>
      <c r="AQ34" s="19" t="s">
        <v>465</v>
      </c>
      <c r="AR34" s="19" t="s">
        <v>464</v>
      </c>
      <c r="AS34" s="12" t="s">
        <v>464</v>
      </c>
      <c r="AT34" s="12" t="s">
        <v>465</v>
      </c>
      <c r="AU34" s="65" t="s">
        <v>11</v>
      </c>
      <c r="AV34" s="65"/>
      <c r="AW34" s="12" t="s">
        <v>464</v>
      </c>
      <c r="AX34" s="12" t="s">
        <v>465</v>
      </c>
      <c r="AY34" s="12" t="s">
        <v>1010</v>
      </c>
      <c r="AZ34" s="12" t="s">
        <v>464</v>
      </c>
      <c r="BA34" s="12" t="s">
        <v>464</v>
      </c>
      <c r="BB34" s="12" t="s">
        <v>464</v>
      </c>
      <c r="BC34" s="12" t="s">
        <v>464</v>
      </c>
      <c r="BD34" s="12" t="s">
        <v>464</v>
      </c>
      <c r="BE34" s="12" t="s">
        <v>464</v>
      </c>
      <c r="BF34" s="12" t="s">
        <v>464</v>
      </c>
      <c r="BG34" s="12" t="s">
        <v>464</v>
      </c>
      <c r="BH34" s="20" t="s">
        <v>1233</v>
      </c>
      <c r="BI34" s="12" t="s">
        <v>465</v>
      </c>
      <c r="BJ34" s="46" t="s">
        <v>1235</v>
      </c>
      <c r="BK34" s="12" t="s">
        <v>1239</v>
      </c>
      <c r="BL34" s="12" t="s">
        <v>424</v>
      </c>
      <c r="BM34" s="65" t="s">
        <v>1261</v>
      </c>
      <c r="BN34" s="46"/>
      <c r="BO34" s="11"/>
    </row>
    <row r="35" spans="1:67" ht="25.15" hidden="1" customHeight="1" x14ac:dyDescent="0.2">
      <c r="A35" s="18">
        <v>3</v>
      </c>
      <c r="B35" s="65" t="s">
        <v>478</v>
      </c>
      <c r="C35" s="12">
        <v>1901130002</v>
      </c>
      <c r="D35" s="12" t="s">
        <v>427</v>
      </c>
      <c r="E35" s="65" t="s">
        <v>501</v>
      </c>
      <c r="F35" s="65" t="s">
        <v>796</v>
      </c>
      <c r="G35" s="65" t="s">
        <v>25</v>
      </c>
      <c r="H35" s="19">
        <v>82387</v>
      </c>
      <c r="I35" s="65" t="s">
        <v>26</v>
      </c>
      <c r="J35" s="65"/>
      <c r="K35" s="65" t="s">
        <v>1221</v>
      </c>
      <c r="L35" s="12" t="s">
        <v>1298</v>
      </c>
      <c r="M35" s="65" t="s">
        <v>1402</v>
      </c>
      <c r="N35" s="65" t="s">
        <v>442</v>
      </c>
      <c r="O35" s="65" t="s">
        <v>450</v>
      </c>
      <c r="P35" s="12" t="s">
        <v>423</v>
      </c>
      <c r="Q35" s="12" t="s">
        <v>445</v>
      </c>
      <c r="R35" s="65" t="s">
        <v>453</v>
      </c>
      <c r="S35" s="65" t="s">
        <v>27</v>
      </c>
      <c r="T35" s="65" t="s">
        <v>28</v>
      </c>
      <c r="U35" s="19">
        <v>82387</v>
      </c>
      <c r="V35" s="65" t="s">
        <v>26</v>
      </c>
      <c r="W35" s="65" t="s">
        <v>27</v>
      </c>
      <c r="X35" s="65" t="s">
        <v>1015</v>
      </c>
      <c r="Y35" s="65" t="s">
        <v>707</v>
      </c>
      <c r="Z35" s="65" t="s">
        <v>611</v>
      </c>
      <c r="AA35" s="65" t="s">
        <v>891</v>
      </c>
      <c r="AB35" s="20" t="str">
        <f>HYPERLINK(tbl_Kitas[[#This Row],[Internet-Seite]],"Link")</f>
        <v>Link</v>
      </c>
      <c r="AC35" s="12">
        <v>5</v>
      </c>
      <c r="AD35" s="12">
        <v>1</v>
      </c>
      <c r="AE35" s="12">
        <v>3</v>
      </c>
      <c r="AF35" s="12">
        <v>1</v>
      </c>
      <c r="AG35" s="12">
        <v>95</v>
      </c>
      <c r="AH35" s="28" t="s">
        <v>423</v>
      </c>
      <c r="AI35" s="12">
        <v>12</v>
      </c>
      <c r="AJ35" s="12">
        <v>60</v>
      </c>
      <c r="AK35" s="12">
        <v>23</v>
      </c>
      <c r="AL35" s="34">
        <v>91</v>
      </c>
      <c r="AM35" s="34">
        <v>12</v>
      </c>
      <c r="AN35" s="34">
        <v>60</v>
      </c>
      <c r="AO35" s="34">
        <v>23</v>
      </c>
      <c r="AP35" s="19" t="s">
        <v>465</v>
      </c>
      <c r="AQ35" s="19" t="s">
        <v>465</v>
      </c>
      <c r="AR35" s="19" t="s">
        <v>465</v>
      </c>
      <c r="AS35" s="12" t="s">
        <v>464</v>
      </c>
      <c r="AT35" s="12" t="s">
        <v>464</v>
      </c>
      <c r="AU35" s="65" t="s">
        <v>1360</v>
      </c>
      <c r="AV35" s="65"/>
      <c r="AW35" s="12" t="s">
        <v>464</v>
      </c>
      <c r="AX35" s="12" t="s">
        <v>464</v>
      </c>
      <c r="AY35" s="12" t="s">
        <v>469</v>
      </c>
      <c r="AZ35" s="12" t="s">
        <v>464</v>
      </c>
      <c r="BA35" s="12" t="s">
        <v>464</v>
      </c>
      <c r="BB35" s="12" t="s">
        <v>464</v>
      </c>
      <c r="BC35" s="12" t="s">
        <v>464</v>
      </c>
      <c r="BD35" s="12" t="s">
        <v>464</v>
      </c>
      <c r="BE35" s="12" t="s">
        <v>464</v>
      </c>
      <c r="BF35" s="12" t="s">
        <v>464</v>
      </c>
      <c r="BG35" s="12" t="s">
        <v>464</v>
      </c>
      <c r="BH35" s="20" t="s">
        <v>1233</v>
      </c>
      <c r="BI35" s="12" t="s">
        <v>465</v>
      </c>
      <c r="BJ35" s="46" t="s">
        <v>1339</v>
      </c>
      <c r="BK35" s="12">
        <v>1992</v>
      </c>
      <c r="BL35" s="12" t="s">
        <v>424</v>
      </c>
      <c r="BM35" s="65" t="s">
        <v>1255</v>
      </c>
      <c r="BN35" s="46"/>
      <c r="BO35" s="11"/>
    </row>
    <row r="36" spans="1:67" ht="25.15" hidden="1" customHeight="1" x14ac:dyDescent="0.2">
      <c r="A36" s="18">
        <v>94</v>
      </c>
      <c r="B36" s="65" t="s">
        <v>1128</v>
      </c>
      <c r="C36" s="12" t="s">
        <v>340</v>
      </c>
      <c r="D36" s="12" t="s">
        <v>427</v>
      </c>
      <c r="E36" s="65" t="s">
        <v>587</v>
      </c>
      <c r="F36" s="65" t="s">
        <v>882</v>
      </c>
      <c r="G36" s="65" t="s">
        <v>341</v>
      </c>
      <c r="H36" s="19">
        <v>82362</v>
      </c>
      <c r="I36" s="65" t="s">
        <v>322</v>
      </c>
      <c r="J36" s="65"/>
      <c r="K36" s="65" t="s">
        <v>1205</v>
      </c>
      <c r="L36" s="12" t="s">
        <v>423</v>
      </c>
      <c r="M36" s="65" t="s">
        <v>1230</v>
      </c>
      <c r="N36" s="65" t="s">
        <v>989</v>
      </c>
      <c r="O36" s="65" t="s">
        <v>450</v>
      </c>
      <c r="P36" s="12" t="s">
        <v>423</v>
      </c>
      <c r="Q36" s="12" t="s">
        <v>444</v>
      </c>
      <c r="R36" s="65" t="s">
        <v>453</v>
      </c>
      <c r="S36" s="65" t="s">
        <v>1004</v>
      </c>
      <c r="T36" s="65" t="s">
        <v>342</v>
      </c>
      <c r="U36" s="19">
        <v>82362</v>
      </c>
      <c r="V36" s="65" t="s">
        <v>322</v>
      </c>
      <c r="W36" s="65" t="s">
        <v>1004</v>
      </c>
      <c r="X36" s="65" t="s">
        <v>1022</v>
      </c>
      <c r="Y36" s="65" t="s">
        <v>788</v>
      </c>
      <c r="Z36" s="65" t="s">
        <v>698</v>
      </c>
      <c r="AA36" s="65" t="s">
        <v>978</v>
      </c>
      <c r="AB36" s="20" t="str">
        <f>HYPERLINK(tbl_Kitas[[#This Row],[Internet-Seite]],"Link")</f>
        <v>Link</v>
      </c>
      <c r="AC36" s="12">
        <v>4</v>
      </c>
      <c r="AD36" s="12">
        <v>1</v>
      </c>
      <c r="AE36" s="12">
        <v>3</v>
      </c>
      <c r="AF36" s="12">
        <v>0</v>
      </c>
      <c r="AG36" s="12">
        <v>90</v>
      </c>
      <c r="AH36" s="28" t="s">
        <v>423</v>
      </c>
      <c r="AI36" s="12">
        <v>15</v>
      </c>
      <c r="AJ36" s="12">
        <v>75</v>
      </c>
      <c r="AK36" s="12">
        <v>0</v>
      </c>
      <c r="AL36" s="19">
        <v>90</v>
      </c>
      <c r="AM36" s="19">
        <v>15</v>
      </c>
      <c r="AN36" s="19">
        <v>75</v>
      </c>
      <c r="AO36" s="19">
        <v>0</v>
      </c>
      <c r="AP36" s="19" t="s">
        <v>465</v>
      </c>
      <c r="AQ36" s="19" t="s">
        <v>465</v>
      </c>
      <c r="AR36" s="19" t="s">
        <v>464</v>
      </c>
      <c r="AS36" s="12" t="s">
        <v>464</v>
      </c>
      <c r="AT36" s="12" t="s">
        <v>465</v>
      </c>
      <c r="AU36" s="65" t="s">
        <v>1360</v>
      </c>
      <c r="AV36" s="65"/>
      <c r="AW36" s="12" t="s">
        <v>464</v>
      </c>
      <c r="AX36" s="12" t="s">
        <v>464</v>
      </c>
      <c r="AY36" s="12" t="s">
        <v>469</v>
      </c>
      <c r="AZ36" s="12" t="s">
        <v>464</v>
      </c>
      <c r="BA36" s="12" t="s">
        <v>464</v>
      </c>
      <c r="BB36" s="12" t="s">
        <v>464</v>
      </c>
      <c r="BC36" s="12" t="s">
        <v>464</v>
      </c>
      <c r="BD36" s="12" t="s">
        <v>464</v>
      </c>
      <c r="BE36" s="12" t="s">
        <v>464</v>
      </c>
      <c r="BF36" s="12" t="s">
        <v>464</v>
      </c>
      <c r="BG36" s="12" t="s">
        <v>465</v>
      </c>
      <c r="BH36" s="45" t="s">
        <v>1233</v>
      </c>
      <c r="BI36" s="28" t="s">
        <v>464</v>
      </c>
      <c r="BJ36" s="46"/>
      <c r="BK36" s="12" t="s">
        <v>1239</v>
      </c>
      <c r="BL36" s="12" t="s">
        <v>424</v>
      </c>
      <c r="BM36" s="65" t="s">
        <v>1261</v>
      </c>
      <c r="BN36" s="46"/>
      <c r="BO36" s="11"/>
    </row>
    <row r="37" spans="1:67" ht="25.15" hidden="1" customHeight="1" x14ac:dyDescent="0.2">
      <c r="A37" s="18">
        <v>82</v>
      </c>
      <c r="B37" s="65" t="s">
        <v>493</v>
      </c>
      <c r="C37" s="12" t="s">
        <v>297</v>
      </c>
      <c r="D37" s="12" t="s">
        <v>427</v>
      </c>
      <c r="E37" s="65" t="s">
        <v>577</v>
      </c>
      <c r="F37" s="65" t="s">
        <v>872</v>
      </c>
      <c r="G37" s="65" t="s">
        <v>1071</v>
      </c>
      <c r="H37" s="19">
        <v>86987</v>
      </c>
      <c r="I37" s="65" t="s">
        <v>298</v>
      </c>
      <c r="J37" s="65"/>
      <c r="K37" s="65" t="s">
        <v>1112</v>
      </c>
      <c r="L37" s="12" t="s">
        <v>1296</v>
      </c>
      <c r="M37" s="65" t="s">
        <v>1230</v>
      </c>
      <c r="N37" s="65" t="s">
        <v>442</v>
      </c>
      <c r="O37" s="65" t="s">
        <v>450</v>
      </c>
      <c r="P37" s="12" t="s">
        <v>423</v>
      </c>
      <c r="Q37" s="12" t="s">
        <v>1416</v>
      </c>
      <c r="R37" s="65" t="s">
        <v>453</v>
      </c>
      <c r="S37" s="65" t="s">
        <v>299</v>
      </c>
      <c r="T37" s="65" t="s">
        <v>300</v>
      </c>
      <c r="U37" s="19">
        <v>86987</v>
      </c>
      <c r="V37" s="65" t="s">
        <v>298</v>
      </c>
      <c r="W37" s="65" t="s">
        <v>299</v>
      </c>
      <c r="X37" s="65" t="s">
        <v>1029</v>
      </c>
      <c r="Y37" s="65" t="s">
        <v>767</v>
      </c>
      <c r="Z37" s="65" t="s">
        <v>301</v>
      </c>
      <c r="AA37" s="65" t="s">
        <v>957</v>
      </c>
      <c r="AB37" s="20" t="str">
        <f>HYPERLINK(tbl_Kitas[[#This Row],[Internet-Seite]],"Link")</f>
        <v>Link</v>
      </c>
      <c r="AC37" s="12">
        <v>3</v>
      </c>
      <c r="AD37" s="12">
        <v>1</v>
      </c>
      <c r="AE37" s="12">
        <v>2</v>
      </c>
      <c r="AF37" s="12">
        <v>0</v>
      </c>
      <c r="AG37" s="12">
        <v>65</v>
      </c>
      <c r="AH37" s="28" t="s">
        <v>423</v>
      </c>
      <c r="AI37" s="12">
        <v>15</v>
      </c>
      <c r="AJ37" s="12">
        <v>50</v>
      </c>
      <c r="AK37" s="12">
        <v>0</v>
      </c>
      <c r="AL37" s="34">
        <v>76</v>
      </c>
      <c r="AM37" s="34">
        <v>26</v>
      </c>
      <c r="AN37" s="34">
        <v>50</v>
      </c>
      <c r="AO37" s="34">
        <v>0</v>
      </c>
      <c r="AP37" s="19" t="s">
        <v>465</v>
      </c>
      <c r="AQ37" s="19" t="s">
        <v>465</v>
      </c>
      <c r="AR37" s="19" t="s">
        <v>464</v>
      </c>
      <c r="AS37" s="12" t="s">
        <v>464</v>
      </c>
      <c r="AT37" s="12" t="s">
        <v>464</v>
      </c>
      <c r="AU37" s="65" t="s">
        <v>1360</v>
      </c>
      <c r="AV37" s="65"/>
      <c r="AW37" s="12" t="s">
        <v>464</v>
      </c>
      <c r="AX37" s="12" t="s">
        <v>464</v>
      </c>
      <c r="AY37" s="12" t="s">
        <v>469</v>
      </c>
      <c r="AZ37" s="12" t="s">
        <v>464</v>
      </c>
      <c r="BA37" s="12" t="s">
        <v>464</v>
      </c>
      <c r="BB37" s="12" t="s">
        <v>464</v>
      </c>
      <c r="BC37" s="12" t="s">
        <v>464</v>
      </c>
      <c r="BD37" s="12" t="s">
        <v>464</v>
      </c>
      <c r="BE37" s="12" t="s">
        <v>464</v>
      </c>
      <c r="BF37" s="12" t="s">
        <v>464</v>
      </c>
      <c r="BG37" s="12" t="s">
        <v>464</v>
      </c>
      <c r="BH37" s="20" t="s">
        <v>1233</v>
      </c>
      <c r="BI37" s="28" t="s">
        <v>464</v>
      </c>
      <c r="BJ37" s="46" t="s">
        <v>1287</v>
      </c>
      <c r="BK37" s="12">
        <v>1993</v>
      </c>
      <c r="BL37" s="12" t="s">
        <v>424</v>
      </c>
      <c r="BM37" s="65" t="s">
        <v>1260</v>
      </c>
      <c r="BN37" s="46"/>
      <c r="BO37" s="11"/>
    </row>
    <row r="38" spans="1:67" ht="25.15" hidden="1" customHeight="1" x14ac:dyDescent="0.2">
      <c r="A38" s="18">
        <v>30</v>
      </c>
      <c r="B38" s="65" t="s">
        <v>483</v>
      </c>
      <c r="C38" s="12" t="s">
        <v>127</v>
      </c>
      <c r="D38" s="12" t="s">
        <v>427</v>
      </c>
      <c r="E38" s="65" t="s">
        <v>526</v>
      </c>
      <c r="F38" s="65" t="s">
        <v>821</v>
      </c>
      <c r="G38" s="65" t="s">
        <v>128</v>
      </c>
      <c r="H38" s="19">
        <v>82380</v>
      </c>
      <c r="I38" s="65" t="s">
        <v>129</v>
      </c>
      <c r="J38" s="65"/>
      <c r="K38" s="65" t="s">
        <v>1145</v>
      </c>
      <c r="L38" s="12" t="s">
        <v>423</v>
      </c>
      <c r="M38" s="65" t="s">
        <v>1230</v>
      </c>
      <c r="N38" s="65" t="s">
        <v>442</v>
      </c>
      <c r="O38" s="65" t="s">
        <v>451</v>
      </c>
      <c r="P38" s="12" t="s">
        <v>423</v>
      </c>
      <c r="Q38" s="12" t="s">
        <v>444</v>
      </c>
      <c r="R38" s="65" t="s">
        <v>454</v>
      </c>
      <c r="S38" s="65" t="s">
        <v>1101</v>
      </c>
      <c r="T38" s="65" t="s">
        <v>56</v>
      </c>
      <c r="U38" s="19">
        <v>86152</v>
      </c>
      <c r="V38" s="65" t="s">
        <v>57</v>
      </c>
      <c r="W38" s="65" t="s">
        <v>1006</v>
      </c>
      <c r="X38" s="65" t="s">
        <v>1019</v>
      </c>
      <c r="Y38" s="65" t="s">
        <v>130</v>
      </c>
      <c r="Z38" s="65" t="s">
        <v>636</v>
      </c>
      <c r="AA38" s="65" t="s">
        <v>915</v>
      </c>
      <c r="AB38" s="20" t="str">
        <f>HYPERLINK(tbl_Kitas[[#This Row],[Internet-Seite]],"Link")</f>
        <v>Link</v>
      </c>
      <c r="AC38" s="28">
        <v>4</v>
      </c>
      <c r="AD38" s="28">
        <v>1</v>
      </c>
      <c r="AE38" s="28">
        <v>3</v>
      </c>
      <c r="AF38" s="28">
        <v>0</v>
      </c>
      <c r="AG38" s="28">
        <v>88</v>
      </c>
      <c r="AH38" s="28" t="s">
        <v>423</v>
      </c>
      <c r="AI38" s="28">
        <v>13</v>
      </c>
      <c r="AJ38" s="28">
        <v>75</v>
      </c>
      <c r="AK38" s="28">
        <v>0</v>
      </c>
      <c r="AL38" s="19">
        <v>89</v>
      </c>
      <c r="AM38" s="19">
        <v>14</v>
      </c>
      <c r="AN38" s="19">
        <v>75</v>
      </c>
      <c r="AO38" s="19">
        <v>0</v>
      </c>
      <c r="AP38" s="19" t="s">
        <v>465</v>
      </c>
      <c r="AQ38" s="19" t="s">
        <v>465</v>
      </c>
      <c r="AR38" s="19" t="s">
        <v>464</v>
      </c>
      <c r="AS38" s="12" t="s">
        <v>464</v>
      </c>
      <c r="AT38" s="12" t="s">
        <v>464</v>
      </c>
      <c r="AU38" s="65" t="s">
        <v>11</v>
      </c>
      <c r="AV38" s="65"/>
      <c r="AW38" s="12" t="s">
        <v>464</v>
      </c>
      <c r="AX38" s="12" t="s">
        <v>465</v>
      </c>
      <c r="AY38" s="12" t="s">
        <v>1010</v>
      </c>
      <c r="AZ38" s="12" t="s">
        <v>464</v>
      </c>
      <c r="BA38" s="12" t="s">
        <v>464</v>
      </c>
      <c r="BB38" s="12" t="s">
        <v>464</v>
      </c>
      <c r="BC38" s="12" t="s">
        <v>464</v>
      </c>
      <c r="BD38" s="12" t="s">
        <v>464</v>
      </c>
      <c r="BE38" s="12" t="s">
        <v>464</v>
      </c>
      <c r="BF38" s="12" t="s">
        <v>464</v>
      </c>
      <c r="BG38" s="12" t="s">
        <v>464</v>
      </c>
      <c r="BH38" s="20" t="s">
        <v>1233</v>
      </c>
      <c r="BI38" s="12" t="s">
        <v>465</v>
      </c>
      <c r="BJ38" s="46" t="s">
        <v>1337</v>
      </c>
      <c r="BK38" s="20">
        <v>1969</v>
      </c>
      <c r="BL38" s="12" t="s">
        <v>424</v>
      </c>
      <c r="BM38" s="65" t="s">
        <v>1261</v>
      </c>
      <c r="BN38" s="46"/>
      <c r="BO38" s="11"/>
    </row>
    <row r="39" spans="1:67" ht="25.15" hidden="1" customHeight="1" x14ac:dyDescent="0.2">
      <c r="A39" s="18">
        <v>8</v>
      </c>
      <c r="B39" s="65" t="s">
        <v>46</v>
      </c>
      <c r="C39" s="12" t="s">
        <v>47</v>
      </c>
      <c r="D39" s="12" t="s">
        <v>427</v>
      </c>
      <c r="E39" s="65" t="s">
        <v>506</v>
      </c>
      <c r="F39" s="65" t="s">
        <v>801</v>
      </c>
      <c r="G39" s="65" t="s">
        <v>48</v>
      </c>
      <c r="H39" s="19">
        <v>82389</v>
      </c>
      <c r="I39" s="65" t="s">
        <v>49</v>
      </c>
      <c r="J39" s="65"/>
      <c r="K39" s="65" t="s">
        <v>1049</v>
      </c>
      <c r="L39" s="12" t="s">
        <v>423</v>
      </c>
      <c r="M39" s="65" t="s">
        <v>1230</v>
      </c>
      <c r="N39" s="65" t="s">
        <v>442</v>
      </c>
      <c r="O39" s="65" t="s">
        <v>450</v>
      </c>
      <c r="P39" s="12" t="s">
        <v>423</v>
      </c>
      <c r="Q39" s="12" t="s">
        <v>444</v>
      </c>
      <c r="R39" s="65" t="s">
        <v>454</v>
      </c>
      <c r="S39" s="65" t="s">
        <v>50</v>
      </c>
      <c r="T39" s="65" t="s">
        <v>51</v>
      </c>
      <c r="U39" s="19">
        <v>82389</v>
      </c>
      <c r="V39" s="65" t="s">
        <v>49</v>
      </c>
      <c r="W39" s="65" t="s">
        <v>50</v>
      </c>
      <c r="X39" s="65" t="s">
        <v>1274</v>
      </c>
      <c r="Y39" s="65" t="s">
        <v>711</v>
      </c>
      <c r="Z39" s="65" t="s">
        <v>616</v>
      </c>
      <c r="AA39" s="65" t="s">
        <v>896</v>
      </c>
      <c r="AB39" s="20" t="str">
        <f>HYPERLINK(tbl_Kitas[[#This Row],[Internet-Seite]],"Link")</f>
        <v>Link</v>
      </c>
      <c r="AC39" s="12">
        <v>4</v>
      </c>
      <c r="AD39" s="12">
        <v>1</v>
      </c>
      <c r="AE39" s="12">
        <v>3</v>
      </c>
      <c r="AF39" s="12">
        <v>0</v>
      </c>
      <c r="AG39" s="28">
        <v>87</v>
      </c>
      <c r="AH39" s="28" t="s">
        <v>423</v>
      </c>
      <c r="AI39" s="28">
        <v>12</v>
      </c>
      <c r="AJ39" s="28">
        <v>75</v>
      </c>
      <c r="AK39" s="28">
        <v>0</v>
      </c>
      <c r="AL39" s="34">
        <v>123</v>
      </c>
      <c r="AM39" s="34">
        <v>36</v>
      </c>
      <c r="AN39" s="34">
        <v>87</v>
      </c>
      <c r="AO39" s="34">
        <v>0</v>
      </c>
      <c r="AP39" s="19" t="s">
        <v>465</v>
      </c>
      <c r="AQ39" s="19" t="s">
        <v>465</v>
      </c>
      <c r="AR39" s="19" t="s">
        <v>464</v>
      </c>
      <c r="AS39" s="12" t="s">
        <v>464</v>
      </c>
      <c r="AT39" s="12" t="s">
        <v>464</v>
      </c>
      <c r="AU39" s="65" t="s">
        <v>11</v>
      </c>
      <c r="AV39" s="65"/>
      <c r="AW39" s="12" t="s">
        <v>464</v>
      </c>
      <c r="AX39" s="12" t="s">
        <v>465</v>
      </c>
      <c r="AY39" s="12" t="s">
        <v>1010</v>
      </c>
      <c r="AZ39" s="12" t="s">
        <v>464</v>
      </c>
      <c r="BA39" s="12" t="s">
        <v>464</v>
      </c>
      <c r="BB39" s="12" t="s">
        <v>464</v>
      </c>
      <c r="BC39" s="12" t="s">
        <v>464</v>
      </c>
      <c r="BD39" s="12" t="s">
        <v>464</v>
      </c>
      <c r="BE39" s="12" t="s">
        <v>464</v>
      </c>
      <c r="BF39" s="12" t="s">
        <v>464</v>
      </c>
      <c r="BG39" s="12" t="s">
        <v>464</v>
      </c>
      <c r="BH39" s="20" t="s">
        <v>1233</v>
      </c>
      <c r="BI39" s="12" t="s">
        <v>465</v>
      </c>
      <c r="BJ39" s="46"/>
      <c r="BK39" s="12">
        <v>1982</v>
      </c>
      <c r="BL39" s="12" t="s">
        <v>424</v>
      </c>
      <c r="BM39" s="65" t="s">
        <v>1261</v>
      </c>
      <c r="BN39" s="46"/>
      <c r="BO39" s="11"/>
    </row>
    <row r="40" spans="1:67" ht="25.15" hidden="1" customHeight="1" x14ac:dyDescent="0.2">
      <c r="A40" s="18">
        <v>61</v>
      </c>
      <c r="B40" s="65" t="s">
        <v>266</v>
      </c>
      <c r="C40" s="12" t="s">
        <v>223</v>
      </c>
      <c r="D40" s="12" t="s">
        <v>427</v>
      </c>
      <c r="E40" s="65" t="s">
        <v>549</v>
      </c>
      <c r="F40" s="65" t="s">
        <v>844</v>
      </c>
      <c r="G40" s="65" t="s">
        <v>224</v>
      </c>
      <c r="H40" s="29">
        <v>82377</v>
      </c>
      <c r="I40" s="65" t="s">
        <v>186</v>
      </c>
      <c r="J40" s="65"/>
      <c r="K40" s="65" t="s">
        <v>1168</v>
      </c>
      <c r="L40" s="12" t="s">
        <v>1298</v>
      </c>
      <c r="M40" s="65" t="s">
        <v>1230</v>
      </c>
      <c r="N40" s="65" t="s">
        <v>442</v>
      </c>
      <c r="O40" s="65" t="s">
        <v>451</v>
      </c>
      <c r="P40" s="12" t="s">
        <v>423</v>
      </c>
      <c r="Q40" s="12" t="s">
        <v>444</v>
      </c>
      <c r="R40" s="65" t="s">
        <v>454</v>
      </c>
      <c r="S40" s="65" t="s">
        <v>1306</v>
      </c>
      <c r="T40" s="65" t="s">
        <v>188</v>
      </c>
      <c r="U40" s="12">
        <v>82377</v>
      </c>
      <c r="V40" s="65" t="s">
        <v>186</v>
      </c>
      <c r="W40" s="65" t="s">
        <v>1006</v>
      </c>
      <c r="X40" s="65" t="s">
        <v>1307</v>
      </c>
      <c r="Y40" s="65" t="s">
        <v>750</v>
      </c>
      <c r="Z40" s="65" t="s">
        <v>659</v>
      </c>
      <c r="AA40" s="65" t="s">
        <v>938</v>
      </c>
      <c r="AB40" s="20" t="str">
        <f>HYPERLINK(tbl_Kitas[[#This Row],[Internet-Seite]],"Link")</f>
        <v>Link</v>
      </c>
      <c r="AC40" s="12">
        <v>4</v>
      </c>
      <c r="AD40" s="12">
        <v>1</v>
      </c>
      <c r="AE40" s="12">
        <v>3</v>
      </c>
      <c r="AF40" s="12">
        <v>0</v>
      </c>
      <c r="AG40" s="12">
        <v>87</v>
      </c>
      <c r="AH40" s="28" t="s">
        <v>423</v>
      </c>
      <c r="AI40" s="12">
        <v>12</v>
      </c>
      <c r="AJ40" s="12">
        <v>75</v>
      </c>
      <c r="AK40" s="12">
        <v>0</v>
      </c>
      <c r="AL40" s="19">
        <v>99</v>
      </c>
      <c r="AM40" s="19">
        <v>24</v>
      </c>
      <c r="AN40" s="19">
        <v>75</v>
      </c>
      <c r="AO40" s="19">
        <v>0</v>
      </c>
      <c r="AP40" s="19" t="s">
        <v>465</v>
      </c>
      <c r="AQ40" s="19" t="s">
        <v>465</v>
      </c>
      <c r="AR40" s="19" t="s">
        <v>464</v>
      </c>
      <c r="AS40" s="12" t="s">
        <v>464</v>
      </c>
      <c r="AT40" s="12" t="s">
        <v>465</v>
      </c>
      <c r="AU40" s="65" t="s">
        <v>11</v>
      </c>
      <c r="AV40" s="65"/>
      <c r="AW40" s="12" t="s">
        <v>464</v>
      </c>
      <c r="AX40" s="12" t="s">
        <v>465</v>
      </c>
      <c r="AY40" s="12" t="s">
        <v>1010</v>
      </c>
      <c r="AZ40" s="12" t="s">
        <v>464</v>
      </c>
      <c r="BA40" s="12" t="s">
        <v>464</v>
      </c>
      <c r="BB40" s="12" t="s">
        <v>464</v>
      </c>
      <c r="BC40" s="12" t="s">
        <v>464</v>
      </c>
      <c r="BD40" s="12" t="s">
        <v>464</v>
      </c>
      <c r="BE40" s="12" t="s">
        <v>464</v>
      </c>
      <c r="BF40" s="12" t="s">
        <v>464</v>
      </c>
      <c r="BG40" s="12" t="s">
        <v>464</v>
      </c>
      <c r="BH40" s="20" t="s">
        <v>1233</v>
      </c>
      <c r="BI40" s="12" t="s">
        <v>465</v>
      </c>
      <c r="BJ40" s="46" t="s">
        <v>1305</v>
      </c>
      <c r="BK40" s="12">
        <v>2013</v>
      </c>
      <c r="BL40" s="12" t="s">
        <v>424</v>
      </c>
      <c r="BM40" s="65" t="s">
        <v>1261</v>
      </c>
      <c r="BN40" s="46"/>
      <c r="BO40" s="11"/>
    </row>
    <row r="41" spans="1:67" ht="25.15" hidden="1" customHeight="1" x14ac:dyDescent="0.2">
      <c r="A41" s="18">
        <v>59</v>
      </c>
      <c r="B41" s="65" t="s">
        <v>215</v>
      </c>
      <c r="C41" s="12" t="s">
        <v>216</v>
      </c>
      <c r="D41" s="12" t="s">
        <v>427</v>
      </c>
      <c r="E41" s="65" t="s">
        <v>543</v>
      </c>
      <c r="F41" s="65" t="s">
        <v>838</v>
      </c>
      <c r="G41" s="65" t="s">
        <v>217</v>
      </c>
      <c r="H41" s="19">
        <v>82377</v>
      </c>
      <c r="I41" s="65" t="s">
        <v>186</v>
      </c>
      <c r="J41" s="65"/>
      <c r="K41" s="65" t="s">
        <v>1163</v>
      </c>
      <c r="L41" s="12" t="s">
        <v>1298</v>
      </c>
      <c r="M41" s="65" t="s">
        <v>1229</v>
      </c>
      <c r="N41" s="65" t="s">
        <v>442</v>
      </c>
      <c r="O41" s="65" t="s">
        <v>992</v>
      </c>
      <c r="P41" s="12" t="s">
        <v>423</v>
      </c>
      <c r="Q41" s="12" t="s">
        <v>991</v>
      </c>
      <c r="R41" s="65" t="s">
        <v>453</v>
      </c>
      <c r="S41" s="65" t="s">
        <v>1000</v>
      </c>
      <c r="T41" s="65" t="s">
        <v>219</v>
      </c>
      <c r="U41" s="19">
        <v>82377</v>
      </c>
      <c r="V41" s="65" t="s">
        <v>186</v>
      </c>
      <c r="W41" s="65" t="s">
        <v>218</v>
      </c>
      <c r="X41" s="65" t="s">
        <v>1039</v>
      </c>
      <c r="Y41" s="65" t="s">
        <v>744</v>
      </c>
      <c r="Z41" s="65" t="s">
        <v>653</v>
      </c>
      <c r="AA41" s="65" t="s">
        <v>932</v>
      </c>
      <c r="AB41" s="20" t="str">
        <f>HYPERLINK(tbl_Kitas[[#This Row],[Internet-Seite]],"Link")</f>
        <v>Link</v>
      </c>
      <c r="AC41" s="12">
        <v>7</v>
      </c>
      <c r="AD41" s="12">
        <v>7</v>
      </c>
      <c r="AE41" s="12">
        <v>0</v>
      </c>
      <c r="AF41" s="12">
        <v>0</v>
      </c>
      <c r="AG41" s="12">
        <v>86</v>
      </c>
      <c r="AH41" s="28" t="s">
        <v>423</v>
      </c>
      <c r="AI41" s="12">
        <v>86</v>
      </c>
      <c r="AJ41" s="12">
        <v>0</v>
      </c>
      <c r="AK41" s="12">
        <v>0</v>
      </c>
      <c r="AL41" s="19">
        <v>86</v>
      </c>
      <c r="AM41" s="19">
        <v>86</v>
      </c>
      <c r="AN41" s="19">
        <v>0</v>
      </c>
      <c r="AO41" s="19">
        <v>0</v>
      </c>
      <c r="AP41" s="19" t="s">
        <v>465</v>
      </c>
      <c r="AQ41" s="19" t="s">
        <v>464</v>
      </c>
      <c r="AR41" s="19" t="s">
        <v>464</v>
      </c>
      <c r="AS41" s="12" t="s">
        <v>464</v>
      </c>
      <c r="AT41" s="12" t="s">
        <v>465</v>
      </c>
      <c r="AU41" s="65" t="s">
        <v>11</v>
      </c>
      <c r="AV41" s="65"/>
      <c r="AW41" s="12" t="s">
        <v>464</v>
      </c>
      <c r="AX41" s="12" t="s">
        <v>465</v>
      </c>
      <c r="AY41" s="12" t="s">
        <v>1010</v>
      </c>
      <c r="AZ41" s="12" t="s">
        <v>464</v>
      </c>
      <c r="BA41" s="12" t="s">
        <v>464</v>
      </c>
      <c r="BB41" s="12" t="s">
        <v>464</v>
      </c>
      <c r="BC41" s="12" t="s">
        <v>464</v>
      </c>
      <c r="BD41" s="12" t="s">
        <v>464</v>
      </c>
      <c r="BE41" s="12" t="s">
        <v>464</v>
      </c>
      <c r="BF41" s="12" t="s">
        <v>464</v>
      </c>
      <c r="BG41" s="12" t="s">
        <v>464</v>
      </c>
      <c r="BH41" s="20" t="s">
        <v>1233</v>
      </c>
      <c r="BI41" s="12" t="s">
        <v>465</v>
      </c>
      <c r="BJ41" s="46"/>
      <c r="BK41" s="12">
        <v>2006</v>
      </c>
      <c r="BL41" s="12" t="s">
        <v>424</v>
      </c>
      <c r="BM41" s="65" t="s">
        <v>1260</v>
      </c>
      <c r="BN41" s="46"/>
      <c r="BO41" s="11"/>
    </row>
    <row r="42" spans="1:67" ht="25.15" hidden="1" customHeight="1" x14ac:dyDescent="0.2">
      <c r="A42" s="18">
        <v>7</v>
      </c>
      <c r="B42" s="65" t="s">
        <v>42</v>
      </c>
      <c r="C42" s="12" t="s">
        <v>43</v>
      </c>
      <c r="D42" s="12" t="s">
        <v>427</v>
      </c>
      <c r="E42" s="65" t="s">
        <v>505</v>
      </c>
      <c r="F42" s="65" t="s">
        <v>800</v>
      </c>
      <c r="G42" s="65" t="s">
        <v>44</v>
      </c>
      <c r="H42" s="29">
        <v>82347</v>
      </c>
      <c r="I42" s="65" t="s">
        <v>37</v>
      </c>
      <c r="J42" s="65"/>
      <c r="K42" s="65" t="s">
        <v>1048</v>
      </c>
      <c r="L42" s="12" t="s">
        <v>1298</v>
      </c>
      <c r="M42" s="65" t="s">
        <v>988</v>
      </c>
      <c r="N42" s="65" t="s">
        <v>989</v>
      </c>
      <c r="O42" s="65" t="s">
        <v>992</v>
      </c>
      <c r="P42" s="12" t="s">
        <v>423</v>
      </c>
      <c r="Q42" s="12" t="s">
        <v>991</v>
      </c>
      <c r="R42" s="65" t="s">
        <v>994</v>
      </c>
      <c r="S42" s="65" t="s">
        <v>996</v>
      </c>
      <c r="T42" s="65" t="s">
        <v>21</v>
      </c>
      <c r="U42" s="19">
        <v>86971</v>
      </c>
      <c r="V42" s="65" t="s">
        <v>22</v>
      </c>
      <c r="W42" s="65" t="s">
        <v>1007</v>
      </c>
      <c r="X42" s="65" t="s">
        <v>23</v>
      </c>
      <c r="Y42" s="65" t="s">
        <v>710</v>
      </c>
      <c r="Z42" s="65" t="s">
        <v>615</v>
      </c>
      <c r="AA42" s="65" t="s">
        <v>895</v>
      </c>
      <c r="AB42" s="20" t="str">
        <f>HYPERLINK(tbl_Kitas[[#This Row],[Internet-Seite]],"Link")</f>
        <v>Link</v>
      </c>
      <c r="AC42" s="12">
        <v>5</v>
      </c>
      <c r="AD42" s="12">
        <v>0</v>
      </c>
      <c r="AE42" s="12">
        <v>4</v>
      </c>
      <c r="AF42" s="12">
        <v>1</v>
      </c>
      <c r="AG42" s="12">
        <v>85</v>
      </c>
      <c r="AH42" s="28" t="s">
        <v>423</v>
      </c>
      <c r="AI42" s="28">
        <v>0</v>
      </c>
      <c r="AJ42" s="28">
        <v>67</v>
      </c>
      <c r="AK42" s="28">
        <v>18</v>
      </c>
      <c r="AL42" s="19">
        <v>105</v>
      </c>
      <c r="AM42" s="19">
        <v>12</v>
      </c>
      <c r="AN42" s="19">
        <v>73</v>
      </c>
      <c r="AO42" s="19">
        <v>20</v>
      </c>
      <c r="AP42" s="19" t="s">
        <v>464</v>
      </c>
      <c r="AQ42" s="19" t="s">
        <v>465</v>
      </c>
      <c r="AR42" s="19" t="s">
        <v>465</v>
      </c>
      <c r="AS42" s="12" t="s">
        <v>464</v>
      </c>
      <c r="AT42" s="12" t="s">
        <v>465</v>
      </c>
      <c r="AU42" s="65" t="s">
        <v>11</v>
      </c>
      <c r="AV42" s="65"/>
      <c r="AW42" s="12" t="s">
        <v>464</v>
      </c>
      <c r="AX42" s="12" t="s">
        <v>465</v>
      </c>
      <c r="AY42" s="12" t="s">
        <v>1010</v>
      </c>
      <c r="AZ42" s="12" t="s">
        <v>464</v>
      </c>
      <c r="BA42" s="12" t="s">
        <v>464</v>
      </c>
      <c r="BB42" s="12" t="s">
        <v>464</v>
      </c>
      <c r="BC42" s="12" t="s">
        <v>464</v>
      </c>
      <c r="BD42" s="12" t="s">
        <v>464</v>
      </c>
      <c r="BE42" s="12" t="s">
        <v>464</v>
      </c>
      <c r="BF42" s="12" t="s">
        <v>464</v>
      </c>
      <c r="BG42" s="12" t="s">
        <v>464</v>
      </c>
      <c r="BH42" s="20" t="s">
        <v>1233</v>
      </c>
      <c r="BI42" s="12" t="s">
        <v>465</v>
      </c>
      <c r="BJ42" s="46" t="s">
        <v>1241</v>
      </c>
      <c r="BK42" s="12">
        <v>1978</v>
      </c>
      <c r="BL42" s="12" t="s">
        <v>424</v>
      </c>
      <c r="BM42" s="65" t="s">
        <v>1255</v>
      </c>
      <c r="BN42" s="46" t="s">
        <v>1328</v>
      </c>
      <c r="BO42" s="11"/>
    </row>
    <row r="43" spans="1:67" ht="25.15" hidden="1" customHeight="1" x14ac:dyDescent="0.2">
      <c r="A43" s="18">
        <v>40</v>
      </c>
      <c r="B43" s="65" t="s">
        <v>1302</v>
      </c>
      <c r="C43" s="12">
        <v>1901400029</v>
      </c>
      <c r="D43" s="12" t="s">
        <v>427</v>
      </c>
      <c r="E43" s="65" t="s">
        <v>538</v>
      </c>
      <c r="F43" s="65" t="s">
        <v>833</v>
      </c>
      <c r="G43" s="65" t="s">
        <v>162</v>
      </c>
      <c r="H43" s="19">
        <v>86971</v>
      </c>
      <c r="I43" s="65" t="s">
        <v>22</v>
      </c>
      <c r="J43" s="65"/>
      <c r="K43" s="65" t="s">
        <v>1157</v>
      </c>
      <c r="L43" s="12" t="s">
        <v>1296</v>
      </c>
      <c r="M43" s="65" t="s">
        <v>1230</v>
      </c>
      <c r="N43" s="65" t="s">
        <v>442</v>
      </c>
      <c r="O43" s="65" t="s">
        <v>992</v>
      </c>
      <c r="P43" s="12" t="s">
        <v>423</v>
      </c>
      <c r="Q43" s="12" t="s">
        <v>991</v>
      </c>
      <c r="R43" s="65" t="s">
        <v>453</v>
      </c>
      <c r="S43" s="65" t="s">
        <v>996</v>
      </c>
      <c r="T43" s="65" t="s">
        <v>21</v>
      </c>
      <c r="U43" s="19">
        <v>86971</v>
      </c>
      <c r="V43" s="65" t="s">
        <v>22</v>
      </c>
      <c r="W43" s="65" t="s">
        <v>1007</v>
      </c>
      <c r="X43" s="65" t="s">
        <v>23</v>
      </c>
      <c r="Y43" s="65" t="s">
        <v>738</v>
      </c>
      <c r="Z43" s="65" t="s">
        <v>648</v>
      </c>
      <c r="AA43" s="65" t="s">
        <v>927</v>
      </c>
      <c r="AB43" s="20" t="str">
        <f>HYPERLINK(tbl_Kitas[[#This Row],[Internet-Seite]],"Link")</f>
        <v>Link</v>
      </c>
      <c r="AC43" s="12">
        <v>3</v>
      </c>
      <c r="AD43" s="12">
        <v>1</v>
      </c>
      <c r="AE43" s="12">
        <v>2</v>
      </c>
      <c r="AF43" s="12">
        <v>0</v>
      </c>
      <c r="AG43" s="12">
        <v>46</v>
      </c>
      <c r="AH43" s="12" t="s">
        <v>986</v>
      </c>
      <c r="AI43" s="12">
        <v>12</v>
      </c>
      <c r="AJ43" s="12">
        <v>34</v>
      </c>
      <c r="AK43" s="12">
        <v>0</v>
      </c>
      <c r="AL43" s="34">
        <v>63</v>
      </c>
      <c r="AM43" s="34">
        <v>15</v>
      </c>
      <c r="AN43" s="34">
        <v>35</v>
      </c>
      <c r="AO43" s="34">
        <v>15</v>
      </c>
      <c r="AP43" s="19" t="s">
        <v>465</v>
      </c>
      <c r="AQ43" s="19" t="s">
        <v>465</v>
      </c>
      <c r="AR43" s="19" t="s">
        <v>464</v>
      </c>
      <c r="AS43" s="12" t="s">
        <v>464</v>
      </c>
      <c r="AT43" s="12" t="s">
        <v>465</v>
      </c>
      <c r="AU43" s="65" t="s">
        <v>11</v>
      </c>
      <c r="AV43" s="65"/>
      <c r="AW43" s="12" t="s">
        <v>464</v>
      </c>
      <c r="AX43" s="12" t="s">
        <v>465</v>
      </c>
      <c r="AY43" s="12" t="s">
        <v>1010</v>
      </c>
      <c r="AZ43" s="12" t="s">
        <v>464</v>
      </c>
      <c r="BA43" s="12" t="s">
        <v>464</v>
      </c>
      <c r="BB43" s="12" t="s">
        <v>464</v>
      </c>
      <c r="BC43" s="12" t="s">
        <v>464</v>
      </c>
      <c r="BD43" s="12" t="s">
        <v>464</v>
      </c>
      <c r="BE43" s="12" t="s">
        <v>464</v>
      </c>
      <c r="BF43" s="12" t="s">
        <v>464</v>
      </c>
      <c r="BG43" s="12" t="s">
        <v>464</v>
      </c>
      <c r="BH43" s="12" t="s">
        <v>1240</v>
      </c>
      <c r="BI43" s="12" t="s">
        <v>465</v>
      </c>
      <c r="BJ43" s="46" t="s">
        <v>1241</v>
      </c>
      <c r="BK43" s="12" t="s">
        <v>1239</v>
      </c>
      <c r="BL43" s="12" t="s">
        <v>424</v>
      </c>
      <c r="BM43" s="65" t="s">
        <v>1255</v>
      </c>
      <c r="BN43" s="48" t="s">
        <v>1375</v>
      </c>
      <c r="BO43" s="11"/>
    </row>
    <row r="44" spans="1:67" ht="25.15" hidden="1" customHeight="1" x14ac:dyDescent="0.2">
      <c r="A44" s="18">
        <v>17</v>
      </c>
      <c r="B44" s="65" t="s">
        <v>79</v>
      </c>
      <c r="C44" s="12" t="s">
        <v>80</v>
      </c>
      <c r="D44" s="12" t="s">
        <v>427</v>
      </c>
      <c r="E44" s="65" t="s">
        <v>513</v>
      </c>
      <c r="F44" s="65" t="s">
        <v>808</v>
      </c>
      <c r="G44" s="65" t="s">
        <v>81</v>
      </c>
      <c r="H44" s="19">
        <v>82383</v>
      </c>
      <c r="I44" s="65" t="s">
        <v>78</v>
      </c>
      <c r="J44" s="65"/>
      <c r="K44" s="65" t="s">
        <v>1225</v>
      </c>
      <c r="L44" s="12" t="s">
        <v>1296</v>
      </c>
      <c r="M44" s="65" t="s">
        <v>1230</v>
      </c>
      <c r="N44" s="65" t="s">
        <v>989</v>
      </c>
      <c r="O44" s="65" t="s">
        <v>992</v>
      </c>
      <c r="P44" s="12" t="s">
        <v>986</v>
      </c>
      <c r="Q44" s="12" t="s">
        <v>444</v>
      </c>
      <c r="R44" s="65" t="s">
        <v>994</v>
      </c>
      <c r="S44" s="65" t="s">
        <v>996</v>
      </c>
      <c r="T44" s="65" t="s">
        <v>21</v>
      </c>
      <c r="U44" s="19">
        <v>86971</v>
      </c>
      <c r="V44" s="65" t="s">
        <v>22</v>
      </c>
      <c r="W44" s="65" t="s">
        <v>1007</v>
      </c>
      <c r="X44" s="65" t="s">
        <v>23</v>
      </c>
      <c r="Y44" s="65" t="s">
        <v>718</v>
      </c>
      <c r="Z44" s="65" t="s">
        <v>623</v>
      </c>
      <c r="AA44" s="65" t="s">
        <v>902</v>
      </c>
      <c r="AB44" s="20" t="str">
        <f>HYPERLINK(tbl_Kitas[[#This Row],[Internet-Seite]],"Link")</f>
        <v>Link</v>
      </c>
      <c r="AC44" s="12">
        <v>3</v>
      </c>
      <c r="AD44" s="12">
        <v>1</v>
      </c>
      <c r="AE44" s="12">
        <v>2</v>
      </c>
      <c r="AF44" s="12">
        <v>0</v>
      </c>
      <c r="AG44" s="12">
        <v>44</v>
      </c>
      <c r="AH44" s="12" t="s">
        <v>986</v>
      </c>
      <c r="AI44" s="12">
        <v>12</v>
      </c>
      <c r="AJ44" s="12">
        <v>32</v>
      </c>
      <c r="AK44" s="12">
        <v>0</v>
      </c>
      <c r="AL44" s="34">
        <v>75</v>
      </c>
      <c r="AM44" s="34">
        <v>15</v>
      </c>
      <c r="AN44" s="34">
        <v>50</v>
      </c>
      <c r="AO44" s="34">
        <v>0</v>
      </c>
      <c r="AP44" s="19" t="s">
        <v>465</v>
      </c>
      <c r="AQ44" s="19" t="s">
        <v>465</v>
      </c>
      <c r="AR44" s="19" t="s">
        <v>464</v>
      </c>
      <c r="AS44" s="12" t="s">
        <v>464</v>
      </c>
      <c r="AT44" s="12" t="s">
        <v>465</v>
      </c>
      <c r="AU44" s="65" t="s">
        <v>11</v>
      </c>
      <c r="AV44" s="65"/>
      <c r="AW44" s="12" t="s">
        <v>464</v>
      </c>
      <c r="AX44" s="12" t="s">
        <v>465</v>
      </c>
      <c r="AY44" s="12" t="s">
        <v>1010</v>
      </c>
      <c r="AZ44" s="12" t="s">
        <v>464</v>
      </c>
      <c r="BA44" s="12" t="s">
        <v>465</v>
      </c>
      <c r="BB44" s="12" t="s">
        <v>464</v>
      </c>
      <c r="BC44" s="12" t="s">
        <v>464</v>
      </c>
      <c r="BD44" s="12" t="s">
        <v>464</v>
      </c>
      <c r="BE44" s="12" t="s">
        <v>464</v>
      </c>
      <c r="BF44" s="12" t="s">
        <v>464</v>
      </c>
      <c r="BG44" s="12" t="s">
        <v>464</v>
      </c>
      <c r="BH44" s="12" t="s">
        <v>1240</v>
      </c>
      <c r="BI44" s="12" t="s">
        <v>465</v>
      </c>
      <c r="BJ44" s="46" t="s">
        <v>1241</v>
      </c>
      <c r="BK44" s="12">
        <v>1993</v>
      </c>
      <c r="BL44" s="12" t="s">
        <v>424</v>
      </c>
      <c r="BM44" s="65" t="s">
        <v>1256</v>
      </c>
      <c r="BN44" s="46"/>
      <c r="BO44" s="11"/>
    </row>
    <row r="45" spans="1:67" ht="25.15" hidden="1" customHeight="1" x14ac:dyDescent="0.2">
      <c r="A45" s="18">
        <v>43</v>
      </c>
      <c r="B45" s="65" t="s">
        <v>486</v>
      </c>
      <c r="C45" s="12" t="s">
        <v>170</v>
      </c>
      <c r="D45" s="12" t="s">
        <v>427</v>
      </c>
      <c r="E45" s="65" t="s">
        <v>536</v>
      </c>
      <c r="F45" s="65" t="s">
        <v>831</v>
      </c>
      <c r="G45" s="65" t="s">
        <v>171</v>
      </c>
      <c r="H45" s="19">
        <v>86971</v>
      </c>
      <c r="I45" s="65" t="s">
        <v>22</v>
      </c>
      <c r="J45" s="65"/>
      <c r="K45" s="65" t="s">
        <v>1155</v>
      </c>
      <c r="L45" s="12" t="s">
        <v>1296</v>
      </c>
      <c r="M45" s="65" t="s">
        <v>1229</v>
      </c>
      <c r="N45" s="65" t="s">
        <v>442</v>
      </c>
      <c r="O45" s="65" t="s">
        <v>450</v>
      </c>
      <c r="P45" s="12" t="s">
        <v>423</v>
      </c>
      <c r="Q45" s="12" t="s">
        <v>444</v>
      </c>
      <c r="R45" s="65" t="s">
        <v>453</v>
      </c>
      <c r="S45" s="65" t="s">
        <v>168</v>
      </c>
      <c r="T45" s="65" t="s">
        <v>169</v>
      </c>
      <c r="U45" s="19">
        <v>86971</v>
      </c>
      <c r="V45" s="65" t="s">
        <v>22</v>
      </c>
      <c r="W45" s="65" t="s">
        <v>168</v>
      </c>
      <c r="X45" s="65" t="s">
        <v>1299</v>
      </c>
      <c r="Y45" s="65" t="s">
        <v>736</v>
      </c>
      <c r="Z45" s="65" t="s">
        <v>646</v>
      </c>
      <c r="AA45" s="65" t="s">
        <v>925</v>
      </c>
      <c r="AB45" s="20" t="str">
        <f>HYPERLINK(tbl_Kitas[[#This Row],[Internet-Seite]],"Link")</f>
        <v>Link</v>
      </c>
      <c r="AC45" s="12">
        <v>7</v>
      </c>
      <c r="AD45" s="12">
        <v>7</v>
      </c>
      <c r="AE45" s="12">
        <v>0</v>
      </c>
      <c r="AF45" s="12">
        <v>0</v>
      </c>
      <c r="AG45" s="12">
        <v>84</v>
      </c>
      <c r="AH45" s="28" t="s">
        <v>423</v>
      </c>
      <c r="AI45" s="12">
        <v>84</v>
      </c>
      <c r="AJ45" s="12">
        <v>0</v>
      </c>
      <c r="AK45" s="12">
        <v>0</v>
      </c>
      <c r="AL45" s="34">
        <v>219</v>
      </c>
      <c r="AM45" s="34">
        <v>72</v>
      </c>
      <c r="AN45" s="34">
        <v>75</v>
      </c>
      <c r="AO45" s="34">
        <v>0</v>
      </c>
      <c r="AP45" s="19" t="s">
        <v>465</v>
      </c>
      <c r="AQ45" s="19" t="s">
        <v>464</v>
      </c>
      <c r="AR45" s="19" t="s">
        <v>464</v>
      </c>
      <c r="AS45" s="12" t="s">
        <v>464</v>
      </c>
      <c r="AT45" s="12" t="s">
        <v>465</v>
      </c>
      <c r="AU45" s="65" t="s">
        <v>1360</v>
      </c>
      <c r="AV45" s="65"/>
      <c r="AW45" s="12" t="s">
        <v>464</v>
      </c>
      <c r="AX45" s="12" t="s">
        <v>464</v>
      </c>
      <c r="AY45" s="12" t="s">
        <v>469</v>
      </c>
      <c r="AZ45" s="12" t="s">
        <v>464</v>
      </c>
      <c r="BA45" s="12" t="s">
        <v>464</v>
      </c>
      <c r="BB45" s="12" t="s">
        <v>464</v>
      </c>
      <c r="BC45" s="12" t="s">
        <v>464</v>
      </c>
      <c r="BD45" s="12" t="s">
        <v>464</v>
      </c>
      <c r="BE45" s="12" t="s">
        <v>464</v>
      </c>
      <c r="BF45" s="12" t="s">
        <v>464</v>
      </c>
      <c r="BG45" s="12" t="s">
        <v>464</v>
      </c>
      <c r="BH45" s="20" t="s">
        <v>1233</v>
      </c>
      <c r="BI45" s="28" t="s">
        <v>464</v>
      </c>
      <c r="BJ45" s="46"/>
      <c r="BK45" s="12">
        <v>1990</v>
      </c>
      <c r="BL45" s="12" t="s">
        <v>424</v>
      </c>
      <c r="BM45" s="65" t="s">
        <v>1257</v>
      </c>
      <c r="BN45" s="46"/>
      <c r="BO45" s="11"/>
    </row>
    <row r="46" spans="1:67" ht="25.15" hidden="1" customHeight="1" x14ac:dyDescent="0.2">
      <c r="A46" s="18">
        <v>33</v>
      </c>
      <c r="B46" s="65" t="s">
        <v>1083</v>
      </c>
      <c r="C46" s="12" t="s">
        <v>139</v>
      </c>
      <c r="D46" s="12" t="s">
        <v>427</v>
      </c>
      <c r="E46" s="65" t="s">
        <v>530</v>
      </c>
      <c r="F46" s="65" t="s">
        <v>825</v>
      </c>
      <c r="G46" s="65" t="s">
        <v>140</v>
      </c>
      <c r="H46" s="19">
        <v>82380</v>
      </c>
      <c r="I46" s="65" t="s">
        <v>129</v>
      </c>
      <c r="J46" s="65"/>
      <c r="K46" s="65" t="s">
        <v>1149</v>
      </c>
      <c r="L46" s="12" t="s">
        <v>423</v>
      </c>
      <c r="M46" s="65" t="s">
        <v>1402</v>
      </c>
      <c r="N46" s="65" t="s">
        <v>989</v>
      </c>
      <c r="O46" s="65" t="s">
        <v>449</v>
      </c>
      <c r="P46" s="12" t="s">
        <v>423</v>
      </c>
      <c r="Q46" s="12" t="s">
        <v>444</v>
      </c>
      <c r="R46" s="65" t="s">
        <v>453</v>
      </c>
      <c r="S46" s="65" t="s">
        <v>999</v>
      </c>
      <c r="T46" s="65" t="s">
        <v>141</v>
      </c>
      <c r="U46" s="19">
        <v>80686</v>
      </c>
      <c r="V46" s="65" t="s">
        <v>142</v>
      </c>
      <c r="W46" s="65" t="s">
        <v>143</v>
      </c>
      <c r="X46" s="65" t="s">
        <v>1042</v>
      </c>
      <c r="Y46" s="65" t="s">
        <v>730</v>
      </c>
      <c r="Z46" s="65" t="s">
        <v>640</v>
      </c>
      <c r="AA46" s="65" t="s">
        <v>919</v>
      </c>
      <c r="AB46" s="20" t="str">
        <f>HYPERLINK(tbl_Kitas[[#This Row],[Internet-Seite]],"Link")</f>
        <v>Link</v>
      </c>
      <c r="AC46" s="28">
        <v>4</v>
      </c>
      <c r="AD46" s="28">
        <v>1</v>
      </c>
      <c r="AE46" s="28">
        <v>2</v>
      </c>
      <c r="AF46" s="28">
        <v>1</v>
      </c>
      <c r="AG46" s="28">
        <v>83</v>
      </c>
      <c r="AH46" s="28" t="s">
        <v>423</v>
      </c>
      <c r="AI46" s="28">
        <v>12</v>
      </c>
      <c r="AJ46" s="28">
        <v>51</v>
      </c>
      <c r="AK46" s="28">
        <v>20</v>
      </c>
      <c r="AL46" s="19">
        <v>100</v>
      </c>
      <c r="AM46" s="19">
        <v>12</v>
      </c>
      <c r="AN46" s="19">
        <v>49</v>
      </c>
      <c r="AO46" s="19">
        <v>39</v>
      </c>
      <c r="AP46" s="19" t="s">
        <v>465</v>
      </c>
      <c r="AQ46" s="19" t="s">
        <v>465</v>
      </c>
      <c r="AR46" s="19" t="s">
        <v>465</v>
      </c>
      <c r="AS46" s="12" t="s">
        <v>464</v>
      </c>
      <c r="AT46" s="12" t="s">
        <v>465</v>
      </c>
      <c r="AU46" s="65" t="s">
        <v>1360</v>
      </c>
      <c r="AV46" s="65"/>
      <c r="AW46" s="12" t="s">
        <v>464</v>
      </c>
      <c r="AX46" s="12" t="s">
        <v>464</v>
      </c>
      <c r="AY46" s="12" t="s">
        <v>469</v>
      </c>
      <c r="AZ46" s="12" t="s">
        <v>464</v>
      </c>
      <c r="BA46" s="12" t="s">
        <v>464</v>
      </c>
      <c r="BB46" s="12" t="s">
        <v>464</v>
      </c>
      <c r="BC46" s="12" t="s">
        <v>464</v>
      </c>
      <c r="BD46" s="12" t="s">
        <v>464</v>
      </c>
      <c r="BE46" s="12" t="s">
        <v>464</v>
      </c>
      <c r="BF46" s="12" t="s">
        <v>464</v>
      </c>
      <c r="BG46" s="12" t="s">
        <v>464</v>
      </c>
      <c r="BH46" s="20" t="s">
        <v>1233</v>
      </c>
      <c r="BI46" s="12" t="s">
        <v>465</v>
      </c>
      <c r="BJ46" s="46"/>
      <c r="BK46" s="12">
        <v>1990</v>
      </c>
      <c r="BL46" s="12" t="s">
        <v>424</v>
      </c>
      <c r="BM46" s="65" t="s">
        <v>1259</v>
      </c>
      <c r="BN46" s="46"/>
      <c r="BO46" s="11"/>
    </row>
    <row r="47" spans="1:67" ht="25.15" hidden="1" customHeight="1" x14ac:dyDescent="0.2">
      <c r="A47" s="18">
        <v>10</v>
      </c>
      <c r="B47" s="65" t="s">
        <v>1052</v>
      </c>
      <c r="C47" s="12">
        <v>1901200008</v>
      </c>
      <c r="D47" s="12" t="s">
        <v>427</v>
      </c>
      <c r="E47" s="65" t="s">
        <v>508</v>
      </c>
      <c r="F47" s="65" t="s">
        <v>803</v>
      </c>
      <c r="G47" s="65" t="s">
        <v>1063</v>
      </c>
      <c r="H47" s="19">
        <v>82390</v>
      </c>
      <c r="I47" s="65" t="s">
        <v>58</v>
      </c>
      <c r="J47" s="65"/>
      <c r="K47" s="65" t="s">
        <v>1223</v>
      </c>
      <c r="L47" s="12" t="s">
        <v>423</v>
      </c>
      <c r="M47" s="65" t="s">
        <v>1402</v>
      </c>
      <c r="N47" s="65" t="s">
        <v>989</v>
      </c>
      <c r="O47" s="65" t="s">
        <v>450</v>
      </c>
      <c r="P47" s="12" t="s">
        <v>423</v>
      </c>
      <c r="Q47" s="12" t="s">
        <v>444</v>
      </c>
      <c r="R47" s="65" t="s">
        <v>453</v>
      </c>
      <c r="S47" s="65" t="s">
        <v>59</v>
      </c>
      <c r="T47" s="65" t="s">
        <v>1300</v>
      </c>
      <c r="U47" s="12">
        <v>82390</v>
      </c>
      <c r="V47" s="65" t="s">
        <v>58</v>
      </c>
      <c r="W47" s="65" t="s">
        <v>59</v>
      </c>
      <c r="X47" s="65" t="s">
        <v>1301</v>
      </c>
      <c r="Y47" s="65" t="s">
        <v>713</v>
      </c>
      <c r="Z47" s="65" t="s">
        <v>618</v>
      </c>
      <c r="AA47" s="65" t="s">
        <v>898</v>
      </c>
      <c r="AB47" s="20" t="str">
        <f>HYPERLINK(tbl_Kitas[[#This Row],[Internet-Seite]],"Link")</f>
        <v>Link</v>
      </c>
      <c r="AC47" s="12">
        <v>5</v>
      </c>
      <c r="AD47" s="12">
        <v>1</v>
      </c>
      <c r="AE47" s="12">
        <v>3</v>
      </c>
      <c r="AF47" s="12">
        <v>1</v>
      </c>
      <c r="AG47" s="12">
        <v>84</v>
      </c>
      <c r="AH47" s="28" t="s">
        <v>423</v>
      </c>
      <c r="AI47" s="12">
        <v>12</v>
      </c>
      <c r="AJ47" s="12">
        <v>60</v>
      </c>
      <c r="AK47" s="12">
        <v>12</v>
      </c>
      <c r="AL47" s="34">
        <v>84</v>
      </c>
      <c r="AM47" s="27"/>
      <c r="AN47" s="27"/>
      <c r="AO47" s="27"/>
      <c r="AP47" s="19" t="s">
        <v>465</v>
      </c>
      <c r="AQ47" s="19" t="s">
        <v>465</v>
      </c>
      <c r="AR47" s="19" t="s">
        <v>465</v>
      </c>
      <c r="AS47" s="12" t="s">
        <v>464</v>
      </c>
      <c r="AT47" s="12" t="s">
        <v>464</v>
      </c>
      <c r="AU47" s="65" t="s">
        <v>1360</v>
      </c>
      <c r="AV47" s="65"/>
      <c r="AW47" s="12" t="s">
        <v>464</v>
      </c>
      <c r="AX47" s="12" t="s">
        <v>464</v>
      </c>
      <c r="AY47" s="12" t="s">
        <v>469</v>
      </c>
      <c r="AZ47" s="12" t="s">
        <v>464</v>
      </c>
      <c r="BA47" s="12" t="s">
        <v>465</v>
      </c>
      <c r="BB47" s="12" t="s">
        <v>464</v>
      </c>
      <c r="BC47" s="12" t="s">
        <v>464</v>
      </c>
      <c r="BD47" s="12" t="s">
        <v>465</v>
      </c>
      <c r="BE47" s="12" t="s">
        <v>464</v>
      </c>
      <c r="BF47" s="12" t="s">
        <v>464</v>
      </c>
      <c r="BG47" s="12" t="s">
        <v>464</v>
      </c>
      <c r="BH47" s="20" t="s">
        <v>1233</v>
      </c>
      <c r="BI47" s="12" t="s">
        <v>465</v>
      </c>
      <c r="BJ47" s="46" t="s">
        <v>1330</v>
      </c>
      <c r="BK47" s="12">
        <v>1993</v>
      </c>
      <c r="BL47" s="12" t="s">
        <v>424</v>
      </c>
      <c r="BM47" s="65" t="s">
        <v>1259</v>
      </c>
      <c r="BN47" s="46"/>
      <c r="BO47" s="11"/>
    </row>
    <row r="48" spans="1:67" ht="25.15" hidden="1" customHeight="1" x14ac:dyDescent="0.2">
      <c r="A48" s="18">
        <v>80</v>
      </c>
      <c r="B48" s="65" t="s">
        <v>491</v>
      </c>
      <c r="C48" s="12" t="s">
        <v>291</v>
      </c>
      <c r="D48" s="12" t="s">
        <v>428</v>
      </c>
      <c r="E48" s="65" t="s">
        <v>561</v>
      </c>
      <c r="F48" s="65" t="s">
        <v>856</v>
      </c>
      <c r="G48" s="65" t="s">
        <v>292</v>
      </c>
      <c r="H48" s="19">
        <v>86956</v>
      </c>
      <c r="I48" s="65" t="s">
        <v>264</v>
      </c>
      <c r="J48" s="65"/>
      <c r="K48" s="65" t="s">
        <v>1181</v>
      </c>
      <c r="L48" s="12" t="s">
        <v>1296</v>
      </c>
      <c r="M48" s="65" t="s">
        <v>1230</v>
      </c>
      <c r="N48" s="65" t="s">
        <v>442</v>
      </c>
      <c r="O48" s="65" t="s">
        <v>450</v>
      </c>
      <c r="P48" s="12" t="s">
        <v>423</v>
      </c>
      <c r="Q48" s="12" t="s">
        <v>445</v>
      </c>
      <c r="R48" s="65" t="s">
        <v>453</v>
      </c>
      <c r="S48" s="65" t="s">
        <v>276</v>
      </c>
      <c r="T48" s="65" t="s">
        <v>277</v>
      </c>
      <c r="U48" s="19">
        <v>86956</v>
      </c>
      <c r="V48" s="65" t="s">
        <v>264</v>
      </c>
      <c r="W48" s="65" t="s">
        <v>276</v>
      </c>
      <c r="X48" s="65" t="s">
        <v>1027</v>
      </c>
      <c r="Y48" s="65" t="s">
        <v>762</v>
      </c>
      <c r="Z48" s="65" t="s">
        <v>673</v>
      </c>
      <c r="AA48" s="65" t="s">
        <v>951</v>
      </c>
      <c r="AB48" s="20" t="str">
        <f>HYPERLINK(tbl_Kitas[[#This Row],[Internet-Seite]],"Link")</f>
        <v>Link</v>
      </c>
      <c r="AC48" s="12">
        <v>4</v>
      </c>
      <c r="AD48" s="12">
        <v>1</v>
      </c>
      <c r="AE48" s="12">
        <v>3</v>
      </c>
      <c r="AF48" s="12">
        <v>0</v>
      </c>
      <c r="AG48" s="12">
        <v>77</v>
      </c>
      <c r="AH48" s="28" t="s">
        <v>423</v>
      </c>
      <c r="AI48" s="12">
        <v>12</v>
      </c>
      <c r="AJ48" s="12">
        <v>65</v>
      </c>
      <c r="AK48" s="12">
        <v>0</v>
      </c>
      <c r="AL48" s="19">
        <v>87</v>
      </c>
      <c r="AM48" s="19">
        <v>12</v>
      </c>
      <c r="AN48" s="19">
        <v>75</v>
      </c>
      <c r="AO48" s="19">
        <v>0</v>
      </c>
      <c r="AP48" s="19" t="s">
        <v>465</v>
      </c>
      <c r="AQ48" s="19" t="s">
        <v>465</v>
      </c>
      <c r="AR48" s="19" t="s">
        <v>464</v>
      </c>
      <c r="AS48" s="12" t="s">
        <v>464</v>
      </c>
      <c r="AT48" s="12" t="s">
        <v>465</v>
      </c>
      <c r="AU48" s="65" t="s">
        <v>11</v>
      </c>
      <c r="AV48" s="65"/>
      <c r="AW48" s="12" t="s">
        <v>464</v>
      </c>
      <c r="AX48" s="12" t="s">
        <v>465</v>
      </c>
      <c r="AY48" s="12" t="s">
        <v>1010</v>
      </c>
      <c r="AZ48" s="12" t="s">
        <v>465</v>
      </c>
      <c r="BA48" s="12" t="s">
        <v>465</v>
      </c>
      <c r="BB48" s="12" t="s">
        <v>464</v>
      </c>
      <c r="BC48" s="12" t="s">
        <v>464</v>
      </c>
      <c r="BD48" s="12" t="s">
        <v>465</v>
      </c>
      <c r="BE48" s="12" t="s">
        <v>464</v>
      </c>
      <c r="BF48" s="12" t="s">
        <v>464</v>
      </c>
      <c r="BG48" s="12" t="s">
        <v>464</v>
      </c>
      <c r="BH48" s="20" t="s">
        <v>1233</v>
      </c>
      <c r="BI48" s="28" t="s">
        <v>464</v>
      </c>
      <c r="BJ48" s="46" t="s">
        <v>1318</v>
      </c>
      <c r="BK48" s="12">
        <v>2017</v>
      </c>
      <c r="BL48" s="12" t="s">
        <v>424</v>
      </c>
      <c r="BM48" s="65" t="s">
        <v>1262</v>
      </c>
      <c r="BN48" s="46"/>
      <c r="BO48" s="11"/>
    </row>
    <row r="49" spans="1:67" ht="25.15" hidden="1" customHeight="1" x14ac:dyDescent="0.2">
      <c r="A49" s="18">
        <v>26</v>
      </c>
      <c r="B49" s="65" t="s">
        <v>113</v>
      </c>
      <c r="C49" s="12" t="s">
        <v>114</v>
      </c>
      <c r="D49" s="12" t="s">
        <v>427</v>
      </c>
      <c r="E49" s="65" t="s">
        <v>520</v>
      </c>
      <c r="F49" s="65" t="s">
        <v>815</v>
      </c>
      <c r="G49" s="65" t="s">
        <v>115</v>
      </c>
      <c r="H49" s="19">
        <v>82395</v>
      </c>
      <c r="I49" s="65" t="s">
        <v>116</v>
      </c>
      <c r="J49" s="65"/>
      <c r="K49" s="65" t="s">
        <v>1138</v>
      </c>
      <c r="L49" s="12" t="s">
        <v>1298</v>
      </c>
      <c r="M49" s="65" t="s">
        <v>1230</v>
      </c>
      <c r="N49" s="65" t="s">
        <v>442</v>
      </c>
      <c r="O49" s="65" t="s">
        <v>450</v>
      </c>
      <c r="P49" s="12" t="s">
        <v>423</v>
      </c>
      <c r="Q49" s="12" t="s">
        <v>445</v>
      </c>
      <c r="R49" s="65" t="s">
        <v>453</v>
      </c>
      <c r="S49" s="65" t="s">
        <v>117</v>
      </c>
      <c r="T49" s="65" t="s">
        <v>118</v>
      </c>
      <c r="U49" s="19">
        <v>82395</v>
      </c>
      <c r="V49" s="65" t="s">
        <v>116</v>
      </c>
      <c r="W49" s="65" t="s">
        <v>117</v>
      </c>
      <c r="X49" s="65" t="s">
        <v>1015</v>
      </c>
      <c r="Y49" s="65" t="s">
        <v>724</v>
      </c>
      <c r="Z49" s="65" t="s">
        <v>630</v>
      </c>
      <c r="AA49" s="65" t="s">
        <v>909</v>
      </c>
      <c r="AB49" s="20" t="str">
        <f>HYPERLINK(tbl_Kitas[[#This Row],[Internet-Seite]],"Link")</f>
        <v>Link</v>
      </c>
      <c r="AC49" s="12">
        <v>4</v>
      </c>
      <c r="AD49" s="12">
        <v>1</v>
      </c>
      <c r="AE49" s="12">
        <v>3</v>
      </c>
      <c r="AF49" s="12">
        <v>0</v>
      </c>
      <c r="AG49" s="12">
        <v>77</v>
      </c>
      <c r="AH49" s="28" t="s">
        <v>423</v>
      </c>
      <c r="AI49" s="12">
        <v>17</v>
      </c>
      <c r="AJ49" s="12">
        <v>60</v>
      </c>
      <c r="AK49" s="12">
        <v>0</v>
      </c>
      <c r="AL49" s="19">
        <v>77</v>
      </c>
      <c r="AM49" s="19">
        <v>17</v>
      </c>
      <c r="AN49" s="19">
        <v>60</v>
      </c>
      <c r="AO49" s="19">
        <v>0</v>
      </c>
      <c r="AP49" s="19" t="s">
        <v>465</v>
      </c>
      <c r="AQ49" s="19" t="s">
        <v>465</v>
      </c>
      <c r="AR49" s="19" t="s">
        <v>464</v>
      </c>
      <c r="AS49" s="12" t="s">
        <v>464</v>
      </c>
      <c r="AT49" s="12" t="s">
        <v>464</v>
      </c>
      <c r="AU49" s="65" t="s">
        <v>10</v>
      </c>
      <c r="AV49" s="65"/>
      <c r="AW49" s="12" t="s">
        <v>465</v>
      </c>
      <c r="AX49" s="12" t="s">
        <v>464</v>
      </c>
      <c r="AY49" s="12" t="s">
        <v>468</v>
      </c>
      <c r="AZ49" s="12" t="s">
        <v>464</v>
      </c>
      <c r="BA49" s="12" t="s">
        <v>464</v>
      </c>
      <c r="BB49" s="12" t="s">
        <v>464</v>
      </c>
      <c r="BC49" s="12" t="s">
        <v>464</v>
      </c>
      <c r="BD49" s="12" t="s">
        <v>464</v>
      </c>
      <c r="BE49" s="12" t="s">
        <v>464</v>
      </c>
      <c r="BF49" s="12" t="s">
        <v>464</v>
      </c>
      <c r="BG49" s="12" t="s">
        <v>464</v>
      </c>
      <c r="BH49" s="20" t="s">
        <v>1233</v>
      </c>
      <c r="BI49" s="28" t="s">
        <v>464</v>
      </c>
      <c r="BJ49" s="46"/>
      <c r="BK49" s="12" t="s">
        <v>1239</v>
      </c>
      <c r="BL49" s="12" t="s">
        <v>424</v>
      </c>
      <c r="BM49" s="65" t="s">
        <v>1255</v>
      </c>
      <c r="BN49" s="46"/>
      <c r="BO49" s="11"/>
    </row>
    <row r="50" spans="1:67" ht="25.15" hidden="1" customHeight="1" x14ac:dyDescent="0.2">
      <c r="A50" s="18">
        <v>18</v>
      </c>
      <c r="B50" s="65" t="s">
        <v>479</v>
      </c>
      <c r="C50" s="12" t="s">
        <v>82</v>
      </c>
      <c r="D50" s="12" t="s">
        <v>427</v>
      </c>
      <c r="E50" s="65" t="s">
        <v>515</v>
      </c>
      <c r="F50" s="65" t="s">
        <v>810</v>
      </c>
      <c r="G50" s="65" t="s">
        <v>1065</v>
      </c>
      <c r="H50" s="29">
        <v>82383</v>
      </c>
      <c r="I50" s="65" t="s">
        <v>78</v>
      </c>
      <c r="J50" s="65"/>
      <c r="K50" s="65" t="s">
        <v>1132</v>
      </c>
      <c r="L50" s="12" t="s">
        <v>1296</v>
      </c>
      <c r="M50" s="65" t="s">
        <v>1230</v>
      </c>
      <c r="N50" s="65" t="s">
        <v>989</v>
      </c>
      <c r="O50" s="65" t="s">
        <v>992</v>
      </c>
      <c r="P50" s="12" t="s">
        <v>986</v>
      </c>
      <c r="Q50" s="12" t="s">
        <v>445</v>
      </c>
      <c r="R50" s="65" t="s">
        <v>994</v>
      </c>
      <c r="S50" s="65" t="s">
        <v>996</v>
      </c>
      <c r="T50" s="65" t="s">
        <v>21</v>
      </c>
      <c r="U50" s="19">
        <v>86971</v>
      </c>
      <c r="V50" s="65" t="s">
        <v>22</v>
      </c>
      <c r="W50" s="65" t="s">
        <v>1007</v>
      </c>
      <c r="X50" s="65" t="s">
        <v>23</v>
      </c>
      <c r="Y50" s="65" t="s">
        <v>720</v>
      </c>
      <c r="Z50" s="65" t="s">
        <v>625</v>
      </c>
      <c r="AA50" s="65" t="s">
        <v>904</v>
      </c>
      <c r="AB50" s="20" t="str">
        <f>HYPERLINK(tbl_Kitas[[#This Row],[Internet-Seite]],"Link")</f>
        <v>Link</v>
      </c>
      <c r="AC50" s="28">
        <v>3</v>
      </c>
      <c r="AD50" s="28">
        <v>1</v>
      </c>
      <c r="AE50" s="28">
        <v>2</v>
      </c>
      <c r="AF50" s="28">
        <v>0</v>
      </c>
      <c r="AG50" s="28">
        <v>43</v>
      </c>
      <c r="AH50" s="12" t="s">
        <v>986</v>
      </c>
      <c r="AI50" s="28">
        <v>10</v>
      </c>
      <c r="AJ50" s="28">
        <v>33</v>
      </c>
      <c r="AK50" s="28">
        <v>0</v>
      </c>
      <c r="AL50" s="34">
        <v>73</v>
      </c>
      <c r="AM50" s="34">
        <v>24</v>
      </c>
      <c r="AN50" s="34">
        <v>0</v>
      </c>
      <c r="AO50" s="34">
        <v>0</v>
      </c>
      <c r="AP50" s="19" t="s">
        <v>465</v>
      </c>
      <c r="AQ50" s="19" t="s">
        <v>465</v>
      </c>
      <c r="AR50" s="19" t="s">
        <v>464</v>
      </c>
      <c r="AS50" s="12" t="s">
        <v>464</v>
      </c>
      <c r="AT50" s="12" t="s">
        <v>464</v>
      </c>
      <c r="AU50" s="65" t="s">
        <v>11</v>
      </c>
      <c r="AV50" s="65"/>
      <c r="AW50" s="12" t="s">
        <v>464</v>
      </c>
      <c r="AX50" s="12" t="s">
        <v>465</v>
      </c>
      <c r="AY50" s="12" t="s">
        <v>1010</v>
      </c>
      <c r="AZ50" s="12" t="s">
        <v>464</v>
      </c>
      <c r="BA50" s="12" t="s">
        <v>464</v>
      </c>
      <c r="BB50" s="12" t="s">
        <v>464</v>
      </c>
      <c r="BC50" s="12" t="s">
        <v>464</v>
      </c>
      <c r="BD50" s="12" t="s">
        <v>464</v>
      </c>
      <c r="BE50" s="12" t="s">
        <v>464</v>
      </c>
      <c r="BF50" s="12" t="s">
        <v>464</v>
      </c>
      <c r="BG50" s="12" t="s">
        <v>464</v>
      </c>
      <c r="BH50" s="12" t="s">
        <v>1240</v>
      </c>
      <c r="BI50" s="12" t="s">
        <v>465</v>
      </c>
      <c r="BJ50" s="46" t="s">
        <v>1241</v>
      </c>
      <c r="BK50" s="12">
        <v>2023</v>
      </c>
      <c r="BL50" s="12" t="s">
        <v>424</v>
      </c>
      <c r="BM50" s="65" t="s">
        <v>1256</v>
      </c>
      <c r="BN50" s="46"/>
      <c r="BO50" s="11"/>
    </row>
    <row r="51" spans="1:67" ht="25.15" hidden="1" customHeight="1" x14ac:dyDescent="0.2">
      <c r="A51" s="18">
        <v>72</v>
      </c>
      <c r="B51" s="65" t="s">
        <v>1324</v>
      </c>
      <c r="C51" s="12" t="s">
        <v>263</v>
      </c>
      <c r="D51" s="12" t="s">
        <v>427</v>
      </c>
      <c r="E51" s="65" t="s">
        <v>563</v>
      </c>
      <c r="F51" s="65" t="s">
        <v>858</v>
      </c>
      <c r="G51" s="65" t="s">
        <v>1220</v>
      </c>
      <c r="H51" s="19">
        <v>86956</v>
      </c>
      <c r="I51" s="65" t="s">
        <v>264</v>
      </c>
      <c r="J51" s="65"/>
      <c r="K51" s="65" t="s">
        <v>1226</v>
      </c>
      <c r="L51" s="12" t="s">
        <v>1296</v>
      </c>
      <c r="M51" s="65" t="s">
        <v>1230</v>
      </c>
      <c r="N51" s="65" t="s">
        <v>989</v>
      </c>
      <c r="O51" s="65" t="s">
        <v>451</v>
      </c>
      <c r="P51" s="12" t="s">
        <v>423</v>
      </c>
      <c r="Q51" s="12" t="s">
        <v>445</v>
      </c>
      <c r="R51" s="65" t="s">
        <v>454</v>
      </c>
      <c r="S51" s="65" t="s">
        <v>1099</v>
      </c>
      <c r="T51" s="65" t="s">
        <v>56</v>
      </c>
      <c r="U51" s="19">
        <v>86152</v>
      </c>
      <c r="V51" s="65" t="s">
        <v>57</v>
      </c>
      <c r="W51" s="65" t="s">
        <v>1006</v>
      </c>
      <c r="X51" s="65" t="s">
        <v>1019</v>
      </c>
      <c r="Y51" s="65" t="s">
        <v>265</v>
      </c>
      <c r="Z51" s="65" t="s">
        <v>675</v>
      </c>
      <c r="AA51" s="65" t="s">
        <v>953</v>
      </c>
      <c r="AB51" s="20" t="str">
        <f>HYPERLINK(tbl_Kitas[[#This Row],[Internet-Seite]],"Link")</f>
        <v>Link</v>
      </c>
      <c r="AC51" s="12">
        <v>4</v>
      </c>
      <c r="AD51" s="12">
        <v>1</v>
      </c>
      <c r="AE51" s="12">
        <v>3</v>
      </c>
      <c r="AF51" s="12">
        <v>0</v>
      </c>
      <c r="AG51" s="12">
        <v>76</v>
      </c>
      <c r="AH51" s="28" t="s">
        <v>423</v>
      </c>
      <c r="AI51" s="12">
        <v>12</v>
      </c>
      <c r="AJ51" s="12">
        <v>64</v>
      </c>
      <c r="AK51" s="12">
        <v>0</v>
      </c>
      <c r="AL51" s="19">
        <v>80</v>
      </c>
      <c r="AM51" s="19">
        <v>15</v>
      </c>
      <c r="AN51" s="19">
        <v>65</v>
      </c>
      <c r="AO51" s="19">
        <v>0</v>
      </c>
      <c r="AP51" s="19" t="s">
        <v>465</v>
      </c>
      <c r="AQ51" s="19" t="s">
        <v>465</v>
      </c>
      <c r="AR51" s="19" t="s">
        <v>464</v>
      </c>
      <c r="AS51" s="12" t="s">
        <v>465</v>
      </c>
      <c r="AT51" s="12" t="s">
        <v>464</v>
      </c>
      <c r="AU51" s="66" t="s">
        <v>1360</v>
      </c>
      <c r="AV51" s="46" t="s">
        <v>1369</v>
      </c>
      <c r="AW51" s="12" t="s">
        <v>464</v>
      </c>
      <c r="AX51" s="12" t="s">
        <v>464</v>
      </c>
      <c r="AY51" s="12" t="s">
        <v>468</v>
      </c>
      <c r="AZ51" s="12" t="s">
        <v>464</v>
      </c>
      <c r="BA51" s="12" t="s">
        <v>464</v>
      </c>
      <c r="BB51" s="12" t="s">
        <v>464</v>
      </c>
      <c r="BC51" s="12" t="s">
        <v>464</v>
      </c>
      <c r="BD51" s="12" t="s">
        <v>464</v>
      </c>
      <c r="BE51" s="12" t="s">
        <v>464</v>
      </c>
      <c r="BF51" s="12" t="s">
        <v>464</v>
      </c>
      <c r="BG51" s="12" t="s">
        <v>464</v>
      </c>
      <c r="BH51" s="20" t="s">
        <v>1233</v>
      </c>
      <c r="BI51" s="28" t="s">
        <v>464</v>
      </c>
      <c r="BJ51" s="46" t="s">
        <v>1323</v>
      </c>
      <c r="BK51" s="12" t="s">
        <v>1239</v>
      </c>
      <c r="BL51" s="12" t="s">
        <v>424</v>
      </c>
      <c r="BM51" s="65" t="s">
        <v>1261</v>
      </c>
      <c r="BN51" s="46"/>
      <c r="BO51" s="11"/>
    </row>
    <row r="52" spans="1:67" ht="25.15" hidden="1" customHeight="1" x14ac:dyDescent="0.2">
      <c r="A52" s="18">
        <v>32</v>
      </c>
      <c r="B52" s="65" t="s">
        <v>135</v>
      </c>
      <c r="C52" s="12" t="s">
        <v>136</v>
      </c>
      <c r="D52" s="12" t="s">
        <v>427</v>
      </c>
      <c r="E52" s="65" t="s">
        <v>527</v>
      </c>
      <c r="F52" s="65" t="s">
        <v>822</v>
      </c>
      <c r="G52" s="65" t="s">
        <v>137</v>
      </c>
      <c r="H52" s="19">
        <v>82380</v>
      </c>
      <c r="I52" s="65" t="s">
        <v>129</v>
      </c>
      <c r="J52" s="65"/>
      <c r="K52" s="65" t="s">
        <v>1146</v>
      </c>
      <c r="L52" s="12" t="s">
        <v>423</v>
      </c>
      <c r="M52" s="65" t="s">
        <v>15</v>
      </c>
      <c r="N52" s="65" t="s">
        <v>989</v>
      </c>
      <c r="O52" s="65" t="s">
        <v>451</v>
      </c>
      <c r="P52" s="12" t="s">
        <v>423</v>
      </c>
      <c r="Q52" s="12" t="s">
        <v>444</v>
      </c>
      <c r="R52" s="65" t="s">
        <v>994</v>
      </c>
      <c r="S52" s="65" t="s">
        <v>1096</v>
      </c>
      <c r="T52" s="65" t="s">
        <v>138</v>
      </c>
      <c r="U52" s="19">
        <v>82380</v>
      </c>
      <c r="V52" s="65" t="s">
        <v>129</v>
      </c>
      <c r="W52" s="65" t="s">
        <v>1096</v>
      </c>
      <c r="X52" s="65" t="s">
        <v>1283</v>
      </c>
      <c r="Y52" s="65" t="s">
        <v>727</v>
      </c>
      <c r="Z52" s="65" t="s">
        <v>637</v>
      </c>
      <c r="AA52" s="65" t="s">
        <v>916</v>
      </c>
      <c r="AB52" s="20" t="str">
        <f>HYPERLINK(tbl_Kitas[[#This Row],[Internet-Seite]],"Link")</f>
        <v>Link</v>
      </c>
      <c r="AC52" s="28">
        <v>3</v>
      </c>
      <c r="AD52" s="28">
        <v>0</v>
      </c>
      <c r="AE52" s="28">
        <v>3</v>
      </c>
      <c r="AF52" s="28">
        <v>0</v>
      </c>
      <c r="AG52" s="28">
        <v>75</v>
      </c>
      <c r="AH52" s="28" t="s">
        <v>423</v>
      </c>
      <c r="AI52" s="28">
        <v>0</v>
      </c>
      <c r="AJ52" s="28">
        <v>75</v>
      </c>
      <c r="AK52" s="28">
        <v>0</v>
      </c>
      <c r="AL52" s="19">
        <v>75</v>
      </c>
      <c r="AM52" s="19">
        <v>0</v>
      </c>
      <c r="AN52" s="19">
        <v>75</v>
      </c>
      <c r="AO52" s="19">
        <v>0</v>
      </c>
      <c r="AP52" s="19" t="s">
        <v>464</v>
      </c>
      <c r="AQ52" s="19" t="s">
        <v>465</v>
      </c>
      <c r="AR52" s="19" t="s">
        <v>464</v>
      </c>
      <c r="AS52" s="12" t="s">
        <v>464</v>
      </c>
      <c r="AT52" s="12" t="s">
        <v>465</v>
      </c>
      <c r="AU52" s="65" t="s">
        <v>1360</v>
      </c>
      <c r="AV52" s="65"/>
      <c r="AW52" s="12" t="s">
        <v>464</v>
      </c>
      <c r="AX52" s="12" t="s">
        <v>464</v>
      </c>
      <c r="AY52" s="12" t="s">
        <v>469</v>
      </c>
      <c r="AZ52" s="12" t="s">
        <v>464</v>
      </c>
      <c r="BA52" s="12" t="s">
        <v>464</v>
      </c>
      <c r="BB52" s="12" t="s">
        <v>464</v>
      </c>
      <c r="BC52" s="12" t="s">
        <v>464</v>
      </c>
      <c r="BD52" s="12" t="s">
        <v>464</v>
      </c>
      <c r="BE52" s="12" t="s">
        <v>464</v>
      </c>
      <c r="BF52" s="12" t="s">
        <v>464</v>
      </c>
      <c r="BG52" s="12" t="s">
        <v>464</v>
      </c>
      <c r="BH52" s="20" t="s">
        <v>1233</v>
      </c>
      <c r="BI52" s="12" t="s">
        <v>465</v>
      </c>
      <c r="BJ52" s="46" t="s">
        <v>1246</v>
      </c>
      <c r="BK52" s="12" t="s">
        <v>1239</v>
      </c>
      <c r="BL52" s="12" t="s">
        <v>424</v>
      </c>
      <c r="BM52" s="65" t="s">
        <v>1260</v>
      </c>
      <c r="BN52" s="46"/>
      <c r="BO52" s="11"/>
    </row>
    <row r="53" spans="1:67" ht="25.15" hidden="1" customHeight="1" x14ac:dyDescent="0.2">
      <c r="A53" s="18">
        <v>39</v>
      </c>
      <c r="B53" s="65" t="s">
        <v>1084</v>
      </c>
      <c r="C53" s="12" t="s">
        <v>160</v>
      </c>
      <c r="D53" s="12" t="s">
        <v>427</v>
      </c>
      <c r="E53" s="65" t="s">
        <v>532</v>
      </c>
      <c r="F53" s="65" t="s">
        <v>827</v>
      </c>
      <c r="G53" s="65" t="s">
        <v>161</v>
      </c>
      <c r="H53" s="19">
        <v>86971</v>
      </c>
      <c r="I53" s="65" t="s">
        <v>22</v>
      </c>
      <c r="J53" s="65"/>
      <c r="K53" s="65" t="s">
        <v>1150</v>
      </c>
      <c r="L53" s="12" t="s">
        <v>1296</v>
      </c>
      <c r="M53" s="65" t="s">
        <v>15</v>
      </c>
      <c r="N53" s="65" t="s">
        <v>989</v>
      </c>
      <c r="O53" s="65" t="s">
        <v>451</v>
      </c>
      <c r="P53" s="12" t="s">
        <v>423</v>
      </c>
      <c r="Q53" s="12" t="s">
        <v>444</v>
      </c>
      <c r="R53" s="65" t="s">
        <v>454</v>
      </c>
      <c r="S53" s="65" t="s">
        <v>997</v>
      </c>
      <c r="T53" s="65" t="s">
        <v>1278</v>
      </c>
      <c r="U53" s="19">
        <v>80335</v>
      </c>
      <c r="V53" s="65" t="s">
        <v>142</v>
      </c>
      <c r="W53" s="65" t="s">
        <v>1008</v>
      </c>
      <c r="X53" s="65" t="s">
        <v>1277</v>
      </c>
      <c r="Y53" s="65" t="s">
        <v>732</v>
      </c>
      <c r="Z53" s="65" t="s">
        <v>642</v>
      </c>
      <c r="AA53" s="65" t="s">
        <v>921</v>
      </c>
      <c r="AB53" s="20" t="str">
        <f>HYPERLINK(tbl_Kitas[[#This Row],[Internet-Seite]],"Link")</f>
        <v>Link</v>
      </c>
      <c r="AC53" s="12">
        <v>3</v>
      </c>
      <c r="AD53" s="28">
        <v>0</v>
      </c>
      <c r="AE53" s="28">
        <v>3</v>
      </c>
      <c r="AF53" s="28">
        <v>0</v>
      </c>
      <c r="AG53" s="28">
        <v>75</v>
      </c>
      <c r="AH53" s="28" t="s">
        <v>423</v>
      </c>
      <c r="AI53" s="28">
        <v>0</v>
      </c>
      <c r="AJ53" s="28">
        <v>75</v>
      </c>
      <c r="AK53" s="28">
        <v>0</v>
      </c>
      <c r="AL53" s="19">
        <v>75</v>
      </c>
      <c r="AM53" s="19">
        <v>0</v>
      </c>
      <c r="AN53" s="19">
        <v>75</v>
      </c>
      <c r="AO53" s="19">
        <v>0</v>
      </c>
      <c r="AP53" s="19" t="s">
        <v>464</v>
      </c>
      <c r="AQ53" s="19" t="s">
        <v>465</v>
      </c>
      <c r="AR53" s="19" t="s">
        <v>464</v>
      </c>
      <c r="AS53" s="12" t="s">
        <v>464</v>
      </c>
      <c r="AT53" s="12" t="s">
        <v>465</v>
      </c>
      <c r="AU53" s="65" t="s">
        <v>10</v>
      </c>
      <c r="AV53" s="65"/>
      <c r="AW53" s="12" t="s">
        <v>465</v>
      </c>
      <c r="AX53" s="12" t="s">
        <v>464</v>
      </c>
      <c r="AY53" s="12" t="s">
        <v>468</v>
      </c>
      <c r="AZ53" s="12" t="s">
        <v>464</v>
      </c>
      <c r="BA53" s="12" t="s">
        <v>464</v>
      </c>
      <c r="BB53" s="12" t="s">
        <v>464</v>
      </c>
      <c r="BC53" s="12" t="s">
        <v>464</v>
      </c>
      <c r="BD53" s="12" t="s">
        <v>464</v>
      </c>
      <c r="BE53" s="12" t="s">
        <v>464</v>
      </c>
      <c r="BF53" s="12" t="s">
        <v>464</v>
      </c>
      <c r="BG53" s="12" t="s">
        <v>464</v>
      </c>
      <c r="BH53" s="20" t="s">
        <v>1233</v>
      </c>
      <c r="BI53" s="12" t="s">
        <v>465</v>
      </c>
      <c r="BJ53" s="46" t="s">
        <v>1247</v>
      </c>
      <c r="BK53" s="12" t="s">
        <v>1239</v>
      </c>
      <c r="BL53" s="12" t="s">
        <v>424</v>
      </c>
      <c r="BM53" s="65" t="s">
        <v>1261</v>
      </c>
      <c r="BN53" s="46"/>
      <c r="BO53" s="11"/>
    </row>
    <row r="54" spans="1:67" ht="25.15" hidden="1" customHeight="1" x14ac:dyDescent="0.2">
      <c r="A54" s="18">
        <v>70</v>
      </c>
      <c r="B54" s="65" t="s">
        <v>1119</v>
      </c>
      <c r="C54" s="12" t="s">
        <v>251</v>
      </c>
      <c r="D54" s="12" t="s">
        <v>427</v>
      </c>
      <c r="E54" s="65" t="s">
        <v>557</v>
      </c>
      <c r="F54" s="65" t="s">
        <v>852</v>
      </c>
      <c r="G54" s="65" t="s">
        <v>252</v>
      </c>
      <c r="H54" s="19">
        <v>82399</v>
      </c>
      <c r="I54" s="65" t="s">
        <v>246</v>
      </c>
      <c r="J54" s="65"/>
      <c r="K54" s="65" t="s">
        <v>1177</v>
      </c>
      <c r="L54" s="12" t="s">
        <v>423</v>
      </c>
      <c r="M54" s="65" t="s">
        <v>15</v>
      </c>
      <c r="N54" s="65" t="s">
        <v>989</v>
      </c>
      <c r="O54" s="65" t="s">
        <v>993</v>
      </c>
      <c r="P54" s="12" t="s">
        <v>423</v>
      </c>
      <c r="Q54" s="12" t="s">
        <v>444</v>
      </c>
      <c r="R54" s="65" t="s">
        <v>453</v>
      </c>
      <c r="S54" s="65" t="s">
        <v>253</v>
      </c>
      <c r="T54" s="65" t="s">
        <v>254</v>
      </c>
      <c r="U54" s="19">
        <v>82319</v>
      </c>
      <c r="V54" s="65" t="s">
        <v>255</v>
      </c>
      <c r="W54" s="65" t="s">
        <v>256</v>
      </c>
      <c r="X54" s="65" t="s">
        <v>1018</v>
      </c>
      <c r="Y54" s="65" t="s">
        <v>759</v>
      </c>
      <c r="Z54" s="65" t="s">
        <v>668</v>
      </c>
      <c r="AA54" s="65" t="s">
        <v>1120</v>
      </c>
      <c r="AB54" s="20" t="str">
        <f>HYPERLINK(tbl_Kitas[[#This Row],[Internet-Seite]],"Link")</f>
        <v>Link</v>
      </c>
      <c r="AC54" s="12">
        <v>3</v>
      </c>
      <c r="AD54" s="12">
        <v>0</v>
      </c>
      <c r="AE54" s="12">
        <v>3</v>
      </c>
      <c r="AF54" s="12">
        <v>0</v>
      </c>
      <c r="AG54" s="12">
        <v>75</v>
      </c>
      <c r="AH54" s="28" t="s">
        <v>423</v>
      </c>
      <c r="AI54" s="12">
        <v>0</v>
      </c>
      <c r="AJ54" s="12">
        <v>75</v>
      </c>
      <c r="AK54" s="12">
        <v>0</v>
      </c>
      <c r="AL54" s="19">
        <v>75</v>
      </c>
      <c r="AM54" s="19">
        <v>0</v>
      </c>
      <c r="AN54" s="19">
        <v>75</v>
      </c>
      <c r="AO54" s="19">
        <v>0</v>
      </c>
      <c r="AP54" s="19" t="s">
        <v>464</v>
      </c>
      <c r="AQ54" s="19" t="s">
        <v>465</v>
      </c>
      <c r="AR54" s="19" t="s">
        <v>464</v>
      </c>
      <c r="AS54" s="12" t="s">
        <v>464</v>
      </c>
      <c r="AT54" s="12" t="s">
        <v>465</v>
      </c>
      <c r="AU54" s="65" t="s">
        <v>11</v>
      </c>
      <c r="AV54" s="65"/>
      <c r="AW54" s="12" t="s">
        <v>464</v>
      </c>
      <c r="AX54" s="12" t="s">
        <v>465</v>
      </c>
      <c r="AY54" s="12" t="s">
        <v>1010</v>
      </c>
      <c r="AZ54" s="12" t="s">
        <v>464</v>
      </c>
      <c r="BA54" s="12" t="s">
        <v>464</v>
      </c>
      <c r="BB54" s="12" t="s">
        <v>464</v>
      </c>
      <c r="BC54" s="12" t="s">
        <v>464</v>
      </c>
      <c r="BD54" s="12" t="s">
        <v>464</v>
      </c>
      <c r="BE54" s="12" t="s">
        <v>464</v>
      </c>
      <c r="BF54" s="12" t="s">
        <v>464</v>
      </c>
      <c r="BG54" s="12" t="s">
        <v>464</v>
      </c>
      <c r="BH54" s="20" t="s">
        <v>1233</v>
      </c>
      <c r="BI54" s="12" t="s">
        <v>465</v>
      </c>
      <c r="BJ54" s="46" t="s">
        <v>1276</v>
      </c>
      <c r="BK54" s="12" t="s">
        <v>1239</v>
      </c>
      <c r="BL54" s="12" t="s">
        <v>424</v>
      </c>
      <c r="BM54" s="65" t="s">
        <v>1261</v>
      </c>
      <c r="BN54" s="46"/>
      <c r="BO54" s="11"/>
    </row>
    <row r="55" spans="1:67" ht="25.15" hidden="1" customHeight="1" x14ac:dyDescent="0.2">
      <c r="A55" s="18">
        <v>106</v>
      </c>
      <c r="B55" s="65" t="s">
        <v>1125</v>
      </c>
      <c r="C55" s="12" t="s">
        <v>371</v>
      </c>
      <c r="D55" s="12" t="s">
        <v>427</v>
      </c>
      <c r="E55" s="65" t="s">
        <v>578</v>
      </c>
      <c r="F55" s="65" t="s">
        <v>873</v>
      </c>
      <c r="G55" s="65" t="s">
        <v>606</v>
      </c>
      <c r="H55" s="19">
        <v>82362</v>
      </c>
      <c r="I55" s="65" t="s">
        <v>322</v>
      </c>
      <c r="J55" s="65"/>
      <c r="K55" s="65" t="s">
        <v>1197</v>
      </c>
      <c r="L55" s="12" t="s">
        <v>423</v>
      </c>
      <c r="M55" s="65" t="s">
        <v>1230</v>
      </c>
      <c r="N55" s="65" t="s">
        <v>989</v>
      </c>
      <c r="O55" s="65" t="s">
        <v>993</v>
      </c>
      <c r="P55" s="12" t="s">
        <v>423</v>
      </c>
      <c r="Q55" s="12" t="s">
        <v>444</v>
      </c>
      <c r="R55" s="65" t="s">
        <v>453</v>
      </c>
      <c r="S55" s="65" t="s">
        <v>253</v>
      </c>
      <c r="T55" s="65" t="s">
        <v>254</v>
      </c>
      <c r="U55" s="19">
        <v>82319</v>
      </c>
      <c r="V55" s="65" t="s">
        <v>255</v>
      </c>
      <c r="W55" s="65" t="s">
        <v>256</v>
      </c>
      <c r="X55" s="65" t="s">
        <v>1018</v>
      </c>
      <c r="Y55" s="65" t="s">
        <v>779</v>
      </c>
      <c r="Z55" s="65" t="s">
        <v>689</v>
      </c>
      <c r="AA55" s="65" t="s">
        <v>969</v>
      </c>
      <c r="AB55" s="20" t="str">
        <f>HYPERLINK(tbl_Kitas[[#This Row],[Internet-Seite]],"Link")</f>
        <v>Link</v>
      </c>
      <c r="AC55" s="12">
        <v>4</v>
      </c>
      <c r="AD55" s="12">
        <v>2</v>
      </c>
      <c r="AE55" s="12">
        <v>2</v>
      </c>
      <c r="AF55" s="12">
        <v>0</v>
      </c>
      <c r="AG55" s="12">
        <v>74</v>
      </c>
      <c r="AH55" s="28" t="s">
        <v>423</v>
      </c>
      <c r="AI55" s="12">
        <v>24</v>
      </c>
      <c r="AJ55" s="12">
        <v>50</v>
      </c>
      <c r="AK55" s="12">
        <v>0</v>
      </c>
      <c r="AL55" s="19">
        <v>98</v>
      </c>
      <c r="AM55" s="19">
        <v>48</v>
      </c>
      <c r="AN55" s="19">
        <v>50</v>
      </c>
      <c r="AO55" s="19">
        <v>0</v>
      </c>
      <c r="AP55" s="19" t="s">
        <v>465</v>
      </c>
      <c r="AQ55" s="19" t="s">
        <v>465</v>
      </c>
      <c r="AR55" s="19" t="s">
        <v>464</v>
      </c>
      <c r="AS55" s="12" t="s">
        <v>464</v>
      </c>
      <c r="AT55" s="12" t="s">
        <v>464</v>
      </c>
      <c r="AU55" s="65" t="s">
        <v>11</v>
      </c>
      <c r="AV55" s="65"/>
      <c r="AW55" s="12" t="s">
        <v>464</v>
      </c>
      <c r="AX55" s="12" t="s">
        <v>465</v>
      </c>
      <c r="AY55" s="12" t="s">
        <v>1010</v>
      </c>
      <c r="AZ55" s="12" t="s">
        <v>464</v>
      </c>
      <c r="BA55" s="12" t="s">
        <v>464</v>
      </c>
      <c r="BB55" s="12" t="s">
        <v>464</v>
      </c>
      <c r="BC55" s="12" t="s">
        <v>464</v>
      </c>
      <c r="BD55" s="12" t="s">
        <v>464</v>
      </c>
      <c r="BE55" s="12" t="s">
        <v>464</v>
      </c>
      <c r="BF55" s="12" t="s">
        <v>464</v>
      </c>
      <c r="BG55" s="12" t="s">
        <v>464</v>
      </c>
      <c r="BH55" s="20" t="s">
        <v>1233</v>
      </c>
      <c r="BI55" s="12" t="s">
        <v>465</v>
      </c>
      <c r="BJ55" s="46" t="s">
        <v>1276</v>
      </c>
      <c r="BK55" s="12" t="s">
        <v>1239</v>
      </c>
      <c r="BL55" s="12" t="s">
        <v>424</v>
      </c>
      <c r="BM55" s="65" t="s">
        <v>1259</v>
      </c>
      <c r="BN55" s="46"/>
      <c r="BO55" s="11"/>
    </row>
    <row r="56" spans="1:67" ht="25.15" hidden="1" customHeight="1" x14ac:dyDescent="0.2">
      <c r="A56" s="18">
        <v>9</v>
      </c>
      <c r="B56" s="65" t="s">
        <v>52</v>
      </c>
      <c r="C56" s="12" t="s">
        <v>53</v>
      </c>
      <c r="D56" s="12" t="s">
        <v>427</v>
      </c>
      <c r="E56" s="65" t="s">
        <v>507</v>
      </c>
      <c r="F56" s="65" t="s">
        <v>802</v>
      </c>
      <c r="G56" s="65" t="s">
        <v>54</v>
      </c>
      <c r="H56" s="29">
        <v>86977</v>
      </c>
      <c r="I56" s="65" t="s">
        <v>55</v>
      </c>
      <c r="J56" s="65"/>
      <c r="K56" s="65" t="s">
        <v>1050</v>
      </c>
      <c r="L56" s="12" t="s">
        <v>1297</v>
      </c>
      <c r="M56" s="65" t="s">
        <v>1230</v>
      </c>
      <c r="N56" s="65" t="s">
        <v>989</v>
      </c>
      <c r="O56" s="65" t="s">
        <v>451</v>
      </c>
      <c r="P56" s="12" t="s">
        <v>423</v>
      </c>
      <c r="Q56" s="12" t="s">
        <v>445</v>
      </c>
      <c r="R56" s="65" t="s">
        <v>454</v>
      </c>
      <c r="S56" s="65" t="s">
        <v>1051</v>
      </c>
      <c r="T56" s="65" t="s">
        <v>56</v>
      </c>
      <c r="U56" s="19">
        <v>86152</v>
      </c>
      <c r="V56" s="65" t="s">
        <v>57</v>
      </c>
      <c r="W56" s="65" t="s">
        <v>1006</v>
      </c>
      <c r="X56" s="65" t="s">
        <v>1019</v>
      </c>
      <c r="Y56" s="65" t="s">
        <v>712</v>
      </c>
      <c r="Z56" s="65" t="s">
        <v>617</v>
      </c>
      <c r="AA56" s="65" t="s">
        <v>897</v>
      </c>
      <c r="AB56" s="20" t="str">
        <f>HYPERLINK(tbl_Kitas[[#This Row],[Internet-Seite]],"Link")</f>
        <v>Link</v>
      </c>
      <c r="AC56" s="12">
        <v>4</v>
      </c>
      <c r="AD56" s="12">
        <v>1</v>
      </c>
      <c r="AE56" s="12">
        <v>3</v>
      </c>
      <c r="AF56" s="12">
        <v>0</v>
      </c>
      <c r="AG56" s="12">
        <v>74</v>
      </c>
      <c r="AH56" s="28" t="s">
        <v>423</v>
      </c>
      <c r="AI56" s="12">
        <v>12</v>
      </c>
      <c r="AJ56" s="12">
        <v>62</v>
      </c>
      <c r="AK56" s="12">
        <v>0</v>
      </c>
      <c r="AL56" s="19">
        <v>74</v>
      </c>
      <c r="AM56" s="19">
        <v>12</v>
      </c>
      <c r="AN56" s="19">
        <v>62</v>
      </c>
      <c r="AO56" s="19">
        <v>0</v>
      </c>
      <c r="AP56" s="19" t="s">
        <v>465</v>
      </c>
      <c r="AQ56" s="19" t="s">
        <v>465</v>
      </c>
      <c r="AR56" s="19" t="s">
        <v>464</v>
      </c>
      <c r="AS56" s="12" t="s">
        <v>464</v>
      </c>
      <c r="AT56" s="12" t="s">
        <v>464</v>
      </c>
      <c r="AU56" s="65" t="s">
        <v>11</v>
      </c>
      <c r="AV56" s="65"/>
      <c r="AW56" s="12" t="s">
        <v>464</v>
      </c>
      <c r="AX56" s="12" t="s">
        <v>465</v>
      </c>
      <c r="AY56" s="12" t="s">
        <v>1010</v>
      </c>
      <c r="AZ56" s="12" t="s">
        <v>464</v>
      </c>
      <c r="BA56" s="12" t="s">
        <v>465</v>
      </c>
      <c r="BB56" s="12" t="s">
        <v>464</v>
      </c>
      <c r="BC56" s="12" t="s">
        <v>464</v>
      </c>
      <c r="BD56" s="12" t="s">
        <v>465</v>
      </c>
      <c r="BE56" s="12" t="s">
        <v>464</v>
      </c>
      <c r="BF56" s="12" t="s">
        <v>464</v>
      </c>
      <c r="BG56" s="12" t="s">
        <v>464</v>
      </c>
      <c r="BH56" s="20" t="s">
        <v>1233</v>
      </c>
      <c r="BI56" s="28" t="s">
        <v>464</v>
      </c>
      <c r="BJ56" s="46" t="s">
        <v>1319</v>
      </c>
      <c r="BK56" s="12" t="s">
        <v>1239</v>
      </c>
      <c r="BL56" s="12" t="s">
        <v>424</v>
      </c>
      <c r="BM56" s="65" t="s">
        <v>1261</v>
      </c>
      <c r="BN56" s="46"/>
      <c r="BO56" s="11"/>
    </row>
    <row r="57" spans="1:67" ht="25.15" hidden="1" customHeight="1" x14ac:dyDescent="0.2">
      <c r="A57" s="18">
        <v>105</v>
      </c>
      <c r="B57" s="65" t="s">
        <v>1285</v>
      </c>
      <c r="C57" s="12" t="s">
        <v>370</v>
      </c>
      <c r="D57" s="12" t="s">
        <v>427</v>
      </c>
      <c r="E57" s="65" t="s">
        <v>576</v>
      </c>
      <c r="F57" s="65" t="s">
        <v>871</v>
      </c>
      <c r="G57" s="65" t="s">
        <v>1073</v>
      </c>
      <c r="H57" s="19">
        <v>82362</v>
      </c>
      <c r="I57" s="65" t="s">
        <v>322</v>
      </c>
      <c r="J57" s="65"/>
      <c r="K57" s="65" t="s">
        <v>1194</v>
      </c>
      <c r="L57" s="12" t="s">
        <v>423</v>
      </c>
      <c r="M57" s="65" t="s">
        <v>1230</v>
      </c>
      <c r="N57" s="65" t="s">
        <v>989</v>
      </c>
      <c r="O57" s="65" t="s">
        <v>992</v>
      </c>
      <c r="P57" s="12" t="s">
        <v>423</v>
      </c>
      <c r="Q57" s="12" t="s">
        <v>444</v>
      </c>
      <c r="R57" s="65" t="s">
        <v>453</v>
      </c>
      <c r="S57" s="65" t="s">
        <v>998</v>
      </c>
      <c r="T57" s="65" t="s">
        <v>147</v>
      </c>
      <c r="U57" s="19">
        <v>82343</v>
      </c>
      <c r="V57" s="65" t="s">
        <v>148</v>
      </c>
      <c r="W57" s="65" t="s">
        <v>146</v>
      </c>
      <c r="X57" s="65" t="s">
        <v>1033</v>
      </c>
      <c r="Y57" s="65" t="s">
        <v>777</v>
      </c>
      <c r="Z57" s="65" t="s">
        <v>687</v>
      </c>
      <c r="AA57" s="65" t="s">
        <v>967</v>
      </c>
      <c r="AB57" s="20" t="str">
        <f>HYPERLINK(tbl_Kitas[[#This Row],[Internet-Seite]],"Link")</f>
        <v>Link</v>
      </c>
      <c r="AC57" s="35">
        <v>4</v>
      </c>
      <c r="AD57" s="35">
        <v>2</v>
      </c>
      <c r="AE57" s="35">
        <v>2</v>
      </c>
      <c r="AF57" s="35">
        <v>0</v>
      </c>
      <c r="AG57" s="35">
        <v>74</v>
      </c>
      <c r="AH57" s="28" t="s">
        <v>423</v>
      </c>
      <c r="AI57" s="35">
        <v>24</v>
      </c>
      <c r="AJ57" s="35">
        <v>50</v>
      </c>
      <c r="AK57" s="35">
        <v>0</v>
      </c>
      <c r="AL57" s="19">
        <v>74</v>
      </c>
      <c r="AM57" s="19">
        <v>24</v>
      </c>
      <c r="AN57" s="19">
        <v>50</v>
      </c>
      <c r="AO57" s="19">
        <v>0</v>
      </c>
      <c r="AP57" s="19" t="s">
        <v>465</v>
      </c>
      <c r="AQ57" s="19" t="s">
        <v>465</v>
      </c>
      <c r="AR57" s="19" t="s">
        <v>464</v>
      </c>
      <c r="AS57" s="12" t="s">
        <v>464</v>
      </c>
      <c r="AT57" s="12" t="s">
        <v>464</v>
      </c>
      <c r="AU57" s="65" t="s">
        <v>11</v>
      </c>
      <c r="AV57" s="65"/>
      <c r="AW57" s="12" t="s">
        <v>464</v>
      </c>
      <c r="AX57" s="12" t="s">
        <v>465</v>
      </c>
      <c r="AY57" s="12" t="s">
        <v>1010</v>
      </c>
      <c r="AZ57" s="12" t="s">
        <v>465</v>
      </c>
      <c r="BA57" s="12" t="s">
        <v>464</v>
      </c>
      <c r="BB57" s="12" t="s">
        <v>464</v>
      </c>
      <c r="BC57" s="12" t="s">
        <v>464</v>
      </c>
      <c r="BD57" s="12" t="s">
        <v>464</v>
      </c>
      <c r="BE57" s="12" t="s">
        <v>464</v>
      </c>
      <c r="BF57" s="12" t="s">
        <v>464</v>
      </c>
      <c r="BG57" s="12" t="s">
        <v>464</v>
      </c>
      <c r="BH57" s="20" t="s">
        <v>1233</v>
      </c>
      <c r="BI57" s="12" t="s">
        <v>465</v>
      </c>
      <c r="BJ57" s="46" t="s">
        <v>1286</v>
      </c>
      <c r="BK57" s="12">
        <v>2017</v>
      </c>
      <c r="BL57" s="12" t="s">
        <v>424</v>
      </c>
      <c r="BM57" s="65" t="s">
        <v>1255</v>
      </c>
      <c r="BN57" s="46"/>
      <c r="BO57" s="11"/>
    </row>
    <row r="58" spans="1:67" ht="25.15" hidden="1" customHeight="1" x14ac:dyDescent="0.2">
      <c r="A58" s="18">
        <v>88</v>
      </c>
      <c r="B58" s="65" t="s">
        <v>323</v>
      </c>
      <c r="C58" s="12" t="s">
        <v>324</v>
      </c>
      <c r="D58" s="12" t="s">
        <v>427</v>
      </c>
      <c r="E58" s="65" t="s">
        <v>581</v>
      </c>
      <c r="F58" s="65" t="s">
        <v>876</v>
      </c>
      <c r="G58" s="65" t="s">
        <v>607</v>
      </c>
      <c r="H58" s="19">
        <v>82362</v>
      </c>
      <c r="I58" s="65" t="s">
        <v>322</v>
      </c>
      <c r="J58" s="65"/>
      <c r="K58" s="65" t="s">
        <v>1200</v>
      </c>
      <c r="L58" s="12" t="s">
        <v>423</v>
      </c>
      <c r="M58" s="65" t="s">
        <v>1402</v>
      </c>
      <c r="N58" s="65" t="s">
        <v>989</v>
      </c>
      <c r="O58" s="65" t="s">
        <v>451</v>
      </c>
      <c r="P58" s="12" t="s">
        <v>423</v>
      </c>
      <c r="Q58" s="12" t="s">
        <v>991</v>
      </c>
      <c r="R58" s="65" t="s">
        <v>454</v>
      </c>
      <c r="S58" s="65" t="s">
        <v>1310</v>
      </c>
      <c r="T58" s="65" t="s">
        <v>100</v>
      </c>
      <c r="U58" s="19">
        <v>86028</v>
      </c>
      <c r="V58" s="65" t="s">
        <v>57</v>
      </c>
      <c r="W58" s="65" t="s">
        <v>1006</v>
      </c>
      <c r="X58" s="65" t="s">
        <v>1019</v>
      </c>
      <c r="Y58" s="65" t="s">
        <v>782</v>
      </c>
      <c r="Z58" s="65" t="s">
        <v>692</v>
      </c>
      <c r="AA58" s="65" t="s">
        <v>972</v>
      </c>
      <c r="AB58" s="20" t="str">
        <f>HYPERLINK(tbl_Kitas[[#This Row],[Internet-Seite]],"Link")</f>
        <v>Link</v>
      </c>
      <c r="AC58" s="12">
        <v>4</v>
      </c>
      <c r="AD58" s="12">
        <v>1</v>
      </c>
      <c r="AE58" s="12">
        <v>2</v>
      </c>
      <c r="AF58" s="12">
        <v>1</v>
      </c>
      <c r="AG58" s="12">
        <v>75</v>
      </c>
      <c r="AH58" s="28" t="s">
        <v>423</v>
      </c>
      <c r="AI58" s="12">
        <v>14</v>
      </c>
      <c r="AJ58" s="12">
        <v>55</v>
      </c>
      <c r="AK58" s="12">
        <v>6</v>
      </c>
      <c r="AL58" s="19">
        <v>74</v>
      </c>
      <c r="AM58" s="19">
        <v>14</v>
      </c>
      <c r="AN58" s="19">
        <v>54</v>
      </c>
      <c r="AO58" s="19">
        <v>6</v>
      </c>
      <c r="AP58" s="19" t="s">
        <v>465</v>
      </c>
      <c r="AQ58" s="19" t="s">
        <v>465</v>
      </c>
      <c r="AR58" s="19" t="s">
        <v>465</v>
      </c>
      <c r="AS58" s="12" t="s">
        <v>465</v>
      </c>
      <c r="AT58" s="12" t="s">
        <v>465</v>
      </c>
      <c r="AU58" s="65" t="s">
        <v>11</v>
      </c>
      <c r="AV58" s="65"/>
      <c r="AW58" s="12" t="s">
        <v>464</v>
      </c>
      <c r="AX58" s="12" t="s">
        <v>465</v>
      </c>
      <c r="AY58" s="12" t="s">
        <v>1010</v>
      </c>
      <c r="AZ58" s="12" t="s">
        <v>465</v>
      </c>
      <c r="BA58" s="12" t="s">
        <v>464</v>
      </c>
      <c r="BB58" s="12" t="s">
        <v>464</v>
      </c>
      <c r="BC58" s="12" t="s">
        <v>464</v>
      </c>
      <c r="BD58" s="12" t="s">
        <v>464</v>
      </c>
      <c r="BE58" s="12" t="s">
        <v>464</v>
      </c>
      <c r="BF58" s="12" t="s">
        <v>465</v>
      </c>
      <c r="BG58" s="12" t="s">
        <v>464</v>
      </c>
      <c r="BH58" s="20" t="s">
        <v>1233</v>
      </c>
      <c r="BI58" s="12" t="s">
        <v>465</v>
      </c>
      <c r="BJ58" s="46" t="s">
        <v>1309</v>
      </c>
      <c r="BK58" s="12">
        <v>1992</v>
      </c>
      <c r="BL58" s="12" t="s">
        <v>424</v>
      </c>
      <c r="BM58" s="65" t="s">
        <v>1261</v>
      </c>
      <c r="BN58" s="46"/>
      <c r="BO58" s="11"/>
    </row>
    <row r="59" spans="1:67" ht="25.15" hidden="1" customHeight="1" x14ac:dyDescent="0.2">
      <c r="A59" s="18">
        <v>97</v>
      </c>
      <c r="B59" s="65" t="s">
        <v>497</v>
      </c>
      <c r="C59" s="12" t="s">
        <v>349</v>
      </c>
      <c r="D59" s="12" t="s">
        <v>427</v>
      </c>
      <c r="E59" s="65" t="s">
        <v>586</v>
      </c>
      <c r="F59" s="65" t="s">
        <v>881</v>
      </c>
      <c r="G59" s="65" t="s">
        <v>350</v>
      </c>
      <c r="H59" s="19">
        <v>82362</v>
      </c>
      <c r="I59" s="65" t="s">
        <v>322</v>
      </c>
      <c r="J59" s="65"/>
      <c r="K59" s="65" t="s">
        <v>1204</v>
      </c>
      <c r="L59" s="12" t="s">
        <v>423</v>
      </c>
      <c r="M59" s="65" t="s">
        <v>988</v>
      </c>
      <c r="N59" s="65" t="s">
        <v>989</v>
      </c>
      <c r="O59" s="65" t="s">
        <v>451</v>
      </c>
      <c r="P59" s="12" t="s">
        <v>423</v>
      </c>
      <c r="Q59" s="12" t="s">
        <v>991</v>
      </c>
      <c r="R59" s="65" t="s">
        <v>454</v>
      </c>
      <c r="S59" s="65" t="s">
        <v>1329</v>
      </c>
      <c r="T59" s="65" t="s">
        <v>100</v>
      </c>
      <c r="U59" s="19">
        <v>86028</v>
      </c>
      <c r="V59" s="65" t="s">
        <v>57</v>
      </c>
      <c r="W59" s="65" t="s">
        <v>1006</v>
      </c>
      <c r="X59" s="65" t="s">
        <v>1019</v>
      </c>
      <c r="Y59" s="65" t="s">
        <v>787</v>
      </c>
      <c r="Z59" s="65" t="s">
        <v>697</v>
      </c>
      <c r="AA59" s="65" t="s">
        <v>977</v>
      </c>
      <c r="AB59" s="20" t="str">
        <f>HYPERLINK(tbl_Kitas[[#This Row],[Internet-Seite]],"Link")</f>
        <v>Link</v>
      </c>
      <c r="AC59" s="12">
        <v>4</v>
      </c>
      <c r="AD59" s="12">
        <v>0</v>
      </c>
      <c r="AE59" s="12">
        <v>1</v>
      </c>
      <c r="AF59" s="12">
        <v>3</v>
      </c>
      <c r="AG59" s="12">
        <v>71</v>
      </c>
      <c r="AH59" s="28" t="s">
        <v>423</v>
      </c>
      <c r="AI59" s="12">
        <v>0</v>
      </c>
      <c r="AJ59" s="12">
        <v>25</v>
      </c>
      <c r="AK59" s="12">
        <v>46</v>
      </c>
      <c r="AL59" s="34">
        <v>100</v>
      </c>
      <c r="AM59" s="34">
        <v>0</v>
      </c>
      <c r="AN59" s="34">
        <v>0</v>
      </c>
      <c r="AO59" s="34">
        <v>100</v>
      </c>
      <c r="AP59" s="19" t="s">
        <v>464</v>
      </c>
      <c r="AQ59" s="19" t="s">
        <v>465</v>
      </c>
      <c r="AR59" s="19" t="s">
        <v>465</v>
      </c>
      <c r="AS59" s="12" t="s">
        <v>464</v>
      </c>
      <c r="AT59" s="12" t="s">
        <v>464</v>
      </c>
      <c r="AU59" s="65" t="s">
        <v>11</v>
      </c>
      <c r="AV59" s="65"/>
      <c r="AW59" s="12" t="s">
        <v>464</v>
      </c>
      <c r="AX59" s="12" t="s">
        <v>465</v>
      </c>
      <c r="AY59" s="12" t="s">
        <v>1010</v>
      </c>
      <c r="AZ59" s="12" t="s">
        <v>464</v>
      </c>
      <c r="BA59" s="12" t="s">
        <v>464</v>
      </c>
      <c r="BB59" s="12" t="s">
        <v>464</v>
      </c>
      <c r="BC59" s="12" t="s">
        <v>464</v>
      </c>
      <c r="BD59" s="12" t="s">
        <v>464</v>
      </c>
      <c r="BE59" s="12" t="s">
        <v>464</v>
      </c>
      <c r="BF59" s="12" t="s">
        <v>465</v>
      </c>
      <c r="BG59" s="12" t="s">
        <v>464</v>
      </c>
      <c r="BH59" s="23" t="s">
        <v>1233</v>
      </c>
      <c r="BI59" s="12" t="s">
        <v>465</v>
      </c>
      <c r="BJ59" s="46"/>
      <c r="BK59" s="12">
        <v>1994</v>
      </c>
      <c r="BL59" s="12" t="s">
        <v>424</v>
      </c>
      <c r="BM59" s="65" t="s">
        <v>1261</v>
      </c>
      <c r="BN59" s="46"/>
      <c r="BO59" s="11"/>
    </row>
    <row r="60" spans="1:67" ht="25.15" hidden="1" customHeight="1" x14ac:dyDescent="0.2">
      <c r="A60" s="18">
        <v>41</v>
      </c>
      <c r="B60" s="65" t="s">
        <v>163</v>
      </c>
      <c r="C60" s="12" t="s">
        <v>164</v>
      </c>
      <c r="D60" s="12" t="s">
        <v>427</v>
      </c>
      <c r="E60" s="65" t="s">
        <v>533</v>
      </c>
      <c r="F60" s="65" t="s">
        <v>828</v>
      </c>
      <c r="G60" s="65" t="s">
        <v>165</v>
      </c>
      <c r="H60" s="19">
        <v>86971</v>
      </c>
      <c r="I60" s="65" t="s">
        <v>22</v>
      </c>
      <c r="J60" s="65"/>
      <c r="K60" s="65" t="s">
        <v>1151</v>
      </c>
      <c r="L60" s="12" t="s">
        <v>1296</v>
      </c>
      <c r="M60" s="65" t="s">
        <v>15</v>
      </c>
      <c r="N60" s="65" t="s">
        <v>441</v>
      </c>
      <c r="O60" s="65" t="s">
        <v>992</v>
      </c>
      <c r="P60" s="12" t="s">
        <v>986</v>
      </c>
      <c r="Q60" s="12" t="s">
        <v>445</v>
      </c>
      <c r="R60" s="65" t="s">
        <v>994</v>
      </c>
      <c r="S60" s="65" t="s">
        <v>996</v>
      </c>
      <c r="T60" s="65" t="s">
        <v>21</v>
      </c>
      <c r="U60" s="19">
        <v>86971</v>
      </c>
      <c r="V60" s="65" t="s">
        <v>22</v>
      </c>
      <c r="W60" s="65" t="s">
        <v>1007</v>
      </c>
      <c r="X60" s="65" t="s">
        <v>23</v>
      </c>
      <c r="Y60" s="65" t="s">
        <v>733</v>
      </c>
      <c r="Z60" s="65" t="s">
        <v>643</v>
      </c>
      <c r="AA60" s="65" t="s">
        <v>922</v>
      </c>
      <c r="AB60" s="20" t="str">
        <f>HYPERLINK(tbl_Kitas[[#This Row],[Internet-Seite]],"Link")</f>
        <v>Link</v>
      </c>
      <c r="AC60" s="12">
        <v>2</v>
      </c>
      <c r="AD60" s="12">
        <v>0</v>
      </c>
      <c r="AE60" s="12">
        <v>2</v>
      </c>
      <c r="AF60" s="12">
        <v>0</v>
      </c>
      <c r="AG60" s="12">
        <v>35</v>
      </c>
      <c r="AH60" s="12" t="s">
        <v>986</v>
      </c>
      <c r="AI60" s="12">
        <v>0</v>
      </c>
      <c r="AJ60" s="12">
        <v>35</v>
      </c>
      <c r="AK60" s="12">
        <v>0</v>
      </c>
      <c r="AL60" s="19">
        <v>35</v>
      </c>
      <c r="AM60" s="19">
        <v>0</v>
      </c>
      <c r="AN60" s="19">
        <v>35</v>
      </c>
      <c r="AO60" s="19">
        <v>0</v>
      </c>
      <c r="AP60" s="19" t="s">
        <v>464</v>
      </c>
      <c r="AQ60" s="19" t="s">
        <v>465</v>
      </c>
      <c r="AR60" s="19" t="s">
        <v>464</v>
      </c>
      <c r="AS60" s="12" t="s">
        <v>464</v>
      </c>
      <c r="AT60" s="12" t="s">
        <v>464</v>
      </c>
      <c r="AU60" s="65" t="s">
        <v>11</v>
      </c>
      <c r="AV60" s="65"/>
      <c r="AW60" s="12" t="s">
        <v>464</v>
      </c>
      <c r="AX60" s="12" t="s">
        <v>465</v>
      </c>
      <c r="AY60" s="12" t="s">
        <v>1010</v>
      </c>
      <c r="AZ60" s="12" t="s">
        <v>464</v>
      </c>
      <c r="BA60" s="12" t="s">
        <v>464</v>
      </c>
      <c r="BB60" s="12" t="s">
        <v>464</v>
      </c>
      <c r="BC60" s="12" t="s">
        <v>464</v>
      </c>
      <c r="BD60" s="12" t="s">
        <v>464</v>
      </c>
      <c r="BE60" s="12" t="s">
        <v>464</v>
      </c>
      <c r="BF60" s="12" t="s">
        <v>464</v>
      </c>
      <c r="BG60" s="12" t="s">
        <v>464</v>
      </c>
      <c r="BH60" s="12" t="s">
        <v>1240</v>
      </c>
      <c r="BI60" s="12" t="s">
        <v>465</v>
      </c>
      <c r="BJ60" s="46" t="s">
        <v>1241</v>
      </c>
      <c r="BK60" s="12" t="s">
        <v>1311</v>
      </c>
      <c r="BL60" s="12" t="s">
        <v>424</v>
      </c>
      <c r="BM60" s="65" t="s">
        <v>1256</v>
      </c>
      <c r="BN60" s="46"/>
      <c r="BO60" s="11"/>
    </row>
    <row r="61" spans="1:67" ht="25.15" hidden="1" customHeight="1" x14ac:dyDescent="0.2">
      <c r="A61" s="18">
        <v>15</v>
      </c>
      <c r="B61" s="65" t="s">
        <v>1057</v>
      </c>
      <c r="C61" s="12">
        <v>1901290011</v>
      </c>
      <c r="D61" s="12" t="s">
        <v>427</v>
      </c>
      <c r="E61" s="65" t="s">
        <v>512</v>
      </c>
      <c r="F61" s="65" t="s">
        <v>807</v>
      </c>
      <c r="G61" s="65" t="s">
        <v>598</v>
      </c>
      <c r="H61" s="29">
        <v>86978</v>
      </c>
      <c r="I61" s="65" t="s">
        <v>74</v>
      </c>
      <c r="J61" s="65"/>
      <c r="K61" s="65" t="s">
        <v>1056</v>
      </c>
      <c r="L61" s="12" t="s">
        <v>1296</v>
      </c>
      <c r="M61" s="65" t="s">
        <v>1230</v>
      </c>
      <c r="N61" s="65" t="s">
        <v>989</v>
      </c>
      <c r="O61" s="65" t="s">
        <v>450</v>
      </c>
      <c r="P61" s="12" t="s">
        <v>423</v>
      </c>
      <c r="Q61" s="12" t="s">
        <v>445</v>
      </c>
      <c r="R61" s="65" t="s">
        <v>454</v>
      </c>
      <c r="S61" s="65" t="s">
        <v>75</v>
      </c>
      <c r="T61" s="65" t="s">
        <v>1327</v>
      </c>
      <c r="U61" s="12">
        <v>86978</v>
      </c>
      <c r="V61" s="65" t="s">
        <v>74</v>
      </c>
      <c r="W61" s="65" t="s">
        <v>75</v>
      </c>
      <c r="X61" s="65" t="s">
        <v>1029</v>
      </c>
      <c r="Y61" s="65" t="s">
        <v>717</v>
      </c>
      <c r="Z61" s="65" t="s">
        <v>622</v>
      </c>
      <c r="AA61" s="65" t="s">
        <v>901</v>
      </c>
      <c r="AB61" s="20" t="str">
        <f>HYPERLINK(tbl_Kitas[[#This Row],[Internet-Seite]],"Link")</f>
        <v>Link</v>
      </c>
      <c r="AC61" s="12">
        <v>4</v>
      </c>
      <c r="AD61" s="12">
        <v>1</v>
      </c>
      <c r="AE61" s="12">
        <v>3</v>
      </c>
      <c r="AF61" s="12">
        <v>0</v>
      </c>
      <c r="AG61" s="12">
        <v>71</v>
      </c>
      <c r="AH61" s="28" t="s">
        <v>423</v>
      </c>
      <c r="AI61" s="12">
        <v>13</v>
      </c>
      <c r="AJ61" s="12">
        <v>58</v>
      </c>
      <c r="AK61" s="12">
        <v>0</v>
      </c>
      <c r="AL61" s="34">
        <v>84</v>
      </c>
      <c r="AM61" s="34">
        <v>13</v>
      </c>
      <c r="AN61" s="34">
        <v>58</v>
      </c>
      <c r="AO61" s="34">
        <v>0</v>
      </c>
      <c r="AP61" s="19" t="s">
        <v>465</v>
      </c>
      <c r="AQ61" s="19" t="s">
        <v>465</v>
      </c>
      <c r="AR61" s="19" t="s">
        <v>464</v>
      </c>
      <c r="AS61" s="12" t="s">
        <v>464</v>
      </c>
      <c r="AT61" s="12" t="s">
        <v>464</v>
      </c>
      <c r="AU61" s="65" t="s">
        <v>1360</v>
      </c>
      <c r="AV61" s="65"/>
      <c r="AW61" s="12" t="s">
        <v>464</v>
      </c>
      <c r="AX61" s="12" t="s">
        <v>464</v>
      </c>
      <c r="AY61" s="12" t="s">
        <v>469</v>
      </c>
      <c r="AZ61" s="12" t="s">
        <v>464</v>
      </c>
      <c r="BA61" s="12" t="s">
        <v>464</v>
      </c>
      <c r="BB61" s="12" t="s">
        <v>464</v>
      </c>
      <c r="BC61" s="12" t="s">
        <v>464</v>
      </c>
      <c r="BD61" s="12" t="s">
        <v>464</v>
      </c>
      <c r="BE61" s="12" t="s">
        <v>464</v>
      </c>
      <c r="BF61" s="12" t="s">
        <v>464</v>
      </c>
      <c r="BG61" s="12" t="s">
        <v>464</v>
      </c>
      <c r="BH61" s="20" t="s">
        <v>1233</v>
      </c>
      <c r="BI61" s="12" t="s">
        <v>465</v>
      </c>
      <c r="BJ61" s="46" t="s">
        <v>1326</v>
      </c>
      <c r="BK61" s="12" t="s">
        <v>1239</v>
      </c>
      <c r="BL61" s="12" t="s">
        <v>424</v>
      </c>
      <c r="BM61" s="65" t="s">
        <v>1260</v>
      </c>
      <c r="BN61" s="46"/>
      <c r="BO61" s="11"/>
    </row>
    <row r="62" spans="1:67" ht="25.15" hidden="1" customHeight="1" x14ac:dyDescent="0.2">
      <c r="A62" s="18">
        <v>34</v>
      </c>
      <c r="B62" s="65" t="s">
        <v>484</v>
      </c>
      <c r="C62" s="12" t="s">
        <v>144</v>
      </c>
      <c r="D62" s="12" t="s">
        <v>427</v>
      </c>
      <c r="E62" s="65" t="s">
        <v>529</v>
      </c>
      <c r="F62" s="65" t="s">
        <v>824</v>
      </c>
      <c r="G62" s="65" t="s">
        <v>145</v>
      </c>
      <c r="H62" s="19">
        <v>82380</v>
      </c>
      <c r="I62" s="65" t="s">
        <v>129</v>
      </c>
      <c r="J62" s="65"/>
      <c r="K62" s="65" t="s">
        <v>1148</v>
      </c>
      <c r="L62" s="12" t="s">
        <v>423</v>
      </c>
      <c r="M62" s="65" t="s">
        <v>1230</v>
      </c>
      <c r="N62" s="65" t="s">
        <v>989</v>
      </c>
      <c r="O62" s="65" t="s">
        <v>992</v>
      </c>
      <c r="P62" s="12" t="s">
        <v>423</v>
      </c>
      <c r="Q62" s="12" t="s">
        <v>444</v>
      </c>
      <c r="R62" s="65" t="s">
        <v>453</v>
      </c>
      <c r="S62" s="65" t="s">
        <v>998</v>
      </c>
      <c r="T62" s="65" t="s">
        <v>147</v>
      </c>
      <c r="U62" s="19">
        <v>82343</v>
      </c>
      <c r="V62" s="65" t="s">
        <v>148</v>
      </c>
      <c r="W62" s="65" t="s">
        <v>146</v>
      </c>
      <c r="X62" s="65" t="s">
        <v>1033</v>
      </c>
      <c r="Y62" s="65" t="s">
        <v>729</v>
      </c>
      <c r="Z62" s="65" t="s">
        <v>639</v>
      </c>
      <c r="AA62" s="65" t="s">
        <v>918</v>
      </c>
      <c r="AB62" s="20" t="str">
        <f>HYPERLINK(tbl_Kitas[[#This Row],[Internet-Seite]],"Link")</f>
        <v>Link</v>
      </c>
      <c r="AC62" s="12">
        <v>4</v>
      </c>
      <c r="AD62" s="12">
        <v>1</v>
      </c>
      <c r="AE62" s="12">
        <v>3</v>
      </c>
      <c r="AF62" s="12">
        <v>0</v>
      </c>
      <c r="AG62" s="12">
        <v>69</v>
      </c>
      <c r="AH62" s="28" t="s">
        <v>423</v>
      </c>
      <c r="AI62" s="12">
        <v>15</v>
      </c>
      <c r="AJ62" s="12">
        <v>54</v>
      </c>
      <c r="AK62" s="12">
        <v>0</v>
      </c>
      <c r="AL62" s="19">
        <v>116</v>
      </c>
      <c r="AM62" s="19">
        <v>15</v>
      </c>
      <c r="AN62" s="19">
        <v>101</v>
      </c>
      <c r="AO62" s="19">
        <v>0</v>
      </c>
      <c r="AP62" s="19" t="s">
        <v>465</v>
      </c>
      <c r="AQ62" s="19" t="s">
        <v>465</v>
      </c>
      <c r="AR62" s="19" t="s">
        <v>464</v>
      </c>
      <c r="AS62" s="12" t="s">
        <v>464</v>
      </c>
      <c r="AT62" s="12" t="s">
        <v>465</v>
      </c>
      <c r="AU62" s="65" t="s">
        <v>11</v>
      </c>
      <c r="AV62" s="65"/>
      <c r="AW62" s="12" t="s">
        <v>464</v>
      </c>
      <c r="AX62" s="12" t="s">
        <v>465</v>
      </c>
      <c r="AY62" s="12" t="s">
        <v>1010</v>
      </c>
      <c r="AZ62" s="12" t="s">
        <v>465</v>
      </c>
      <c r="BA62" s="12" t="s">
        <v>464</v>
      </c>
      <c r="BB62" s="12" t="s">
        <v>464</v>
      </c>
      <c r="BC62" s="12" t="s">
        <v>464</v>
      </c>
      <c r="BD62" s="12" t="s">
        <v>464</v>
      </c>
      <c r="BE62" s="12" t="s">
        <v>464</v>
      </c>
      <c r="BF62" s="12" t="s">
        <v>464</v>
      </c>
      <c r="BG62" s="12" t="s">
        <v>464</v>
      </c>
      <c r="BH62" s="20" t="s">
        <v>1233</v>
      </c>
      <c r="BI62" s="12" t="s">
        <v>465</v>
      </c>
      <c r="BJ62" s="46" t="s">
        <v>1288</v>
      </c>
      <c r="BK62" s="12" t="s">
        <v>1239</v>
      </c>
      <c r="BL62" s="12" t="s">
        <v>424</v>
      </c>
      <c r="BM62" s="65" t="s">
        <v>1256</v>
      </c>
      <c r="BN62" s="46"/>
      <c r="BO62" s="11"/>
    </row>
    <row r="63" spans="1:67" ht="25.15" hidden="1" customHeight="1" x14ac:dyDescent="0.2">
      <c r="A63" s="18">
        <v>104</v>
      </c>
      <c r="B63" s="65" t="s">
        <v>368</v>
      </c>
      <c r="C63" s="12" t="s">
        <v>369</v>
      </c>
      <c r="D63" s="12" t="s">
        <v>427</v>
      </c>
      <c r="E63" s="65" t="s">
        <v>584</v>
      </c>
      <c r="F63" s="65" t="s">
        <v>879</v>
      </c>
      <c r="G63" s="65" t="s">
        <v>1075</v>
      </c>
      <c r="H63" s="19">
        <v>82362</v>
      </c>
      <c r="I63" s="65" t="s">
        <v>322</v>
      </c>
      <c r="J63" s="65"/>
      <c r="K63" s="65" t="s">
        <v>1202</v>
      </c>
      <c r="L63" s="12" t="s">
        <v>423</v>
      </c>
      <c r="M63" s="65" t="s">
        <v>152</v>
      </c>
      <c r="N63" s="65" t="s">
        <v>989</v>
      </c>
      <c r="O63" s="65" t="s">
        <v>992</v>
      </c>
      <c r="P63" s="12" t="s">
        <v>986</v>
      </c>
      <c r="Q63" s="12" t="s">
        <v>991</v>
      </c>
      <c r="R63" s="65" t="s">
        <v>994</v>
      </c>
      <c r="S63" s="65" t="s">
        <v>996</v>
      </c>
      <c r="T63" s="65" t="s">
        <v>21</v>
      </c>
      <c r="U63" s="19">
        <v>86971</v>
      </c>
      <c r="V63" s="65" t="s">
        <v>22</v>
      </c>
      <c r="W63" s="65" t="s">
        <v>1007</v>
      </c>
      <c r="X63" s="65" t="s">
        <v>23</v>
      </c>
      <c r="Y63" s="65" t="s">
        <v>785</v>
      </c>
      <c r="Z63" s="65" t="s">
        <v>695</v>
      </c>
      <c r="AA63" s="65" t="s">
        <v>975</v>
      </c>
      <c r="AB63" s="20" t="str">
        <f>HYPERLINK(tbl_Kitas[[#This Row],[Internet-Seite]],"Link")</f>
        <v>Link</v>
      </c>
      <c r="AC63" s="12">
        <v>2</v>
      </c>
      <c r="AD63" s="12">
        <v>0</v>
      </c>
      <c r="AE63" s="12">
        <v>0</v>
      </c>
      <c r="AF63" s="12">
        <v>2</v>
      </c>
      <c r="AG63" s="12">
        <v>25</v>
      </c>
      <c r="AH63" s="12" t="s">
        <v>986</v>
      </c>
      <c r="AI63" s="12">
        <v>0</v>
      </c>
      <c r="AJ63" s="12">
        <v>0</v>
      </c>
      <c r="AK63" s="12">
        <v>25</v>
      </c>
      <c r="AL63" s="34">
        <v>24</v>
      </c>
      <c r="AM63" s="34">
        <v>0</v>
      </c>
      <c r="AN63" s="34">
        <v>0</v>
      </c>
      <c r="AO63" s="34">
        <v>18</v>
      </c>
      <c r="AP63" s="19" t="s">
        <v>464</v>
      </c>
      <c r="AQ63" s="19" t="s">
        <v>464</v>
      </c>
      <c r="AR63" s="19" t="s">
        <v>465</v>
      </c>
      <c r="AS63" s="12" t="s">
        <v>464</v>
      </c>
      <c r="AT63" s="12" t="s">
        <v>464</v>
      </c>
      <c r="AU63" s="65" t="s">
        <v>11</v>
      </c>
      <c r="AV63" s="65"/>
      <c r="AW63" s="12" t="s">
        <v>464</v>
      </c>
      <c r="AX63" s="12" t="s">
        <v>465</v>
      </c>
      <c r="AY63" s="12" t="s">
        <v>1010</v>
      </c>
      <c r="AZ63" s="12" t="s">
        <v>464</v>
      </c>
      <c r="BA63" s="12" t="s">
        <v>464</v>
      </c>
      <c r="BB63" s="12" t="s">
        <v>464</v>
      </c>
      <c r="BC63" s="12" t="s">
        <v>464</v>
      </c>
      <c r="BD63" s="12" t="s">
        <v>464</v>
      </c>
      <c r="BE63" s="12" t="s">
        <v>464</v>
      </c>
      <c r="BF63" s="12" t="s">
        <v>464</v>
      </c>
      <c r="BG63" s="12" t="s">
        <v>464</v>
      </c>
      <c r="BH63" s="12" t="s">
        <v>1240</v>
      </c>
      <c r="BI63" s="12" t="s">
        <v>465</v>
      </c>
      <c r="BJ63" s="46"/>
      <c r="BK63" s="12" t="s">
        <v>1239</v>
      </c>
      <c r="BL63" s="12" t="s">
        <v>424</v>
      </c>
      <c r="BM63" s="65" t="s">
        <v>1256</v>
      </c>
      <c r="BN63" s="46"/>
      <c r="BO63" s="11"/>
    </row>
    <row r="64" spans="1:67" ht="25.15" hidden="1" customHeight="1" x14ac:dyDescent="0.2">
      <c r="A64" s="18">
        <v>16</v>
      </c>
      <c r="B64" s="65" t="s">
        <v>1058</v>
      </c>
      <c r="C64" s="12" t="s">
        <v>76</v>
      </c>
      <c r="D64" s="12" t="s">
        <v>427</v>
      </c>
      <c r="E64" s="65" t="s">
        <v>514</v>
      </c>
      <c r="F64" s="65" t="s">
        <v>809</v>
      </c>
      <c r="G64" s="65" t="s">
        <v>77</v>
      </c>
      <c r="H64" s="29">
        <v>82383</v>
      </c>
      <c r="I64" s="65" t="s">
        <v>78</v>
      </c>
      <c r="J64" s="65"/>
      <c r="K64" s="65" t="s">
        <v>1059</v>
      </c>
      <c r="L64" s="12" t="s">
        <v>1296</v>
      </c>
      <c r="M64" s="65" t="s">
        <v>1230</v>
      </c>
      <c r="N64" s="65" t="s">
        <v>989</v>
      </c>
      <c r="O64" s="65" t="s">
        <v>451</v>
      </c>
      <c r="P64" s="12" t="s">
        <v>423</v>
      </c>
      <c r="Q64" s="12" t="s">
        <v>444</v>
      </c>
      <c r="R64" s="65" t="s">
        <v>454</v>
      </c>
      <c r="S64" s="65" t="s">
        <v>997</v>
      </c>
      <c r="T64" s="65" t="s">
        <v>1278</v>
      </c>
      <c r="U64" s="12">
        <v>80335</v>
      </c>
      <c r="V64" s="65" t="s">
        <v>142</v>
      </c>
      <c r="W64" s="65" t="s">
        <v>1008</v>
      </c>
      <c r="X64" s="65" t="s">
        <v>1277</v>
      </c>
      <c r="Y64" s="65" t="s">
        <v>719</v>
      </c>
      <c r="Z64" s="65" t="s">
        <v>624</v>
      </c>
      <c r="AA64" s="65" t="s">
        <v>903</v>
      </c>
      <c r="AB64" s="20" t="str">
        <f>HYPERLINK(tbl_Kitas[[#This Row],[Internet-Seite]],"Link")</f>
        <v>Link</v>
      </c>
      <c r="AC64" s="12">
        <v>3</v>
      </c>
      <c r="AD64" s="12">
        <v>1</v>
      </c>
      <c r="AE64" s="12">
        <v>2</v>
      </c>
      <c r="AF64" s="12">
        <v>0</v>
      </c>
      <c r="AG64" s="12">
        <v>65</v>
      </c>
      <c r="AH64" s="28" t="s">
        <v>423</v>
      </c>
      <c r="AI64" s="12">
        <v>15</v>
      </c>
      <c r="AJ64" s="12">
        <v>50</v>
      </c>
      <c r="AK64" s="12">
        <v>0</v>
      </c>
      <c r="AL64" s="34">
        <v>107</v>
      </c>
      <c r="AM64" s="34">
        <v>26</v>
      </c>
      <c r="AN64" s="34">
        <v>81</v>
      </c>
      <c r="AO64" s="34">
        <v>0</v>
      </c>
      <c r="AP64" s="19" t="s">
        <v>465</v>
      </c>
      <c r="AQ64" s="19" t="s">
        <v>465</v>
      </c>
      <c r="AR64" s="19" t="s">
        <v>464</v>
      </c>
      <c r="AS64" s="12" t="s">
        <v>464</v>
      </c>
      <c r="AT64" s="12" t="s">
        <v>464</v>
      </c>
      <c r="AU64" s="65" t="s">
        <v>10</v>
      </c>
      <c r="AV64" s="65"/>
      <c r="AW64" s="12" t="s">
        <v>465</v>
      </c>
      <c r="AX64" s="12" t="s">
        <v>464</v>
      </c>
      <c r="AY64" s="12" t="s">
        <v>468</v>
      </c>
      <c r="AZ64" s="12" t="s">
        <v>464</v>
      </c>
      <c r="BA64" s="12" t="s">
        <v>464</v>
      </c>
      <c r="BB64" s="12" t="s">
        <v>464</v>
      </c>
      <c r="BC64" s="12" t="s">
        <v>464</v>
      </c>
      <c r="BD64" s="12" t="s">
        <v>464</v>
      </c>
      <c r="BE64" s="12" t="s">
        <v>464</v>
      </c>
      <c r="BF64" s="12" t="s">
        <v>464</v>
      </c>
      <c r="BG64" s="12" t="s">
        <v>464</v>
      </c>
      <c r="BH64" s="20" t="s">
        <v>1233</v>
      </c>
      <c r="BI64" s="12" t="s">
        <v>465</v>
      </c>
      <c r="BJ64" s="46" t="s">
        <v>1279</v>
      </c>
      <c r="BK64" s="12" t="s">
        <v>1239</v>
      </c>
      <c r="BL64" s="12" t="s">
        <v>424</v>
      </c>
      <c r="BM64" s="65" t="s">
        <v>1261</v>
      </c>
      <c r="BN64" s="46"/>
      <c r="BO64" s="11"/>
    </row>
    <row r="65" spans="1:67" ht="25.15" hidden="1" customHeight="1" x14ac:dyDescent="0.2">
      <c r="A65" s="18">
        <v>95</v>
      </c>
      <c r="B65" s="65" t="s">
        <v>1126</v>
      </c>
      <c r="C65" s="12" t="s">
        <v>343</v>
      </c>
      <c r="D65" s="12" t="s">
        <v>427</v>
      </c>
      <c r="E65" s="65" t="s">
        <v>582</v>
      </c>
      <c r="F65" s="65" t="s">
        <v>877</v>
      </c>
      <c r="G65" s="65" t="s">
        <v>344</v>
      </c>
      <c r="H65" s="19">
        <v>82362</v>
      </c>
      <c r="I65" s="65" t="s">
        <v>322</v>
      </c>
      <c r="J65" s="65" t="s">
        <v>608</v>
      </c>
      <c r="K65" s="65" t="s">
        <v>1215</v>
      </c>
      <c r="L65" s="12" t="s">
        <v>423</v>
      </c>
      <c r="M65" s="65" t="s">
        <v>1230</v>
      </c>
      <c r="N65" s="65" t="s">
        <v>989</v>
      </c>
      <c r="O65" s="65" t="s">
        <v>450</v>
      </c>
      <c r="P65" s="12" t="s">
        <v>423</v>
      </c>
      <c r="Q65" s="12" t="s">
        <v>445</v>
      </c>
      <c r="R65" s="65" t="s">
        <v>453</v>
      </c>
      <c r="S65" s="65" t="s">
        <v>1004</v>
      </c>
      <c r="T65" s="65" t="s">
        <v>342</v>
      </c>
      <c r="U65" s="19">
        <v>82362</v>
      </c>
      <c r="V65" s="65" t="s">
        <v>322</v>
      </c>
      <c r="W65" s="65" t="s">
        <v>1004</v>
      </c>
      <c r="X65" s="65" t="s">
        <v>1022</v>
      </c>
      <c r="Y65" s="65" t="s">
        <v>783</v>
      </c>
      <c r="Z65" s="65" t="s">
        <v>693</v>
      </c>
      <c r="AA65" s="65" t="s">
        <v>973</v>
      </c>
      <c r="AB65" s="20" t="str">
        <f>HYPERLINK(tbl_Kitas[[#This Row],[Internet-Seite]],"Link")</f>
        <v>Link</v>
      </c>
      <c r="AC65" s="12">
        <v>3</v>
      </c>
      <c r="AD65" s="12">
        <v>1</v>
      </c>
      <c r="AE65" s="12">
        <v>2</v>
      </c>
      <c r="AF65" s="12">
        <v>0</v>
      </c>
      <c r="AG65" s="12">
        <v>65</v>
      </c>
      <c r="AH65" s="28" t="s">
        <v>423</v>
      </c>
      <c r="AI65" s="12">
        <v>15</v>
      </c>
      <c r="AJ65" s="12">
        <v>50</v>
      </c>
      <c r="AK65" s="12">
        <v>0</v>
      </c>
      <c r="AL65" s="19">
        <v>65</v>
      </c>
      <c r="AM65" s="19">
        <v>15</v>
      </c>
      <c r="AN65" s="19">
        <v>50</v>
      </c>
      <c r="AO65" s="19">
        <v>0</v>
      </c>
      <c r="AP65" s="19" t="s">
        <v>465</v>
      </c>
      <c r="AQ65" s="19" t="s">
        <v>465</v>
      </c>
      <c r="AR65" s="19" t="s">
        <v>464</v>
      </c>
      <c r="AS65" s="12" t="s">
        <v>464</v>
      </c>
      <c r="AT65" s="12" t="s">
        <v>464</v>
      </c>
      <c r="AU65" s="66" t="s">
        <v>11</v>
      </c>
      <c r="AV65" s="72" t="s">
        <v>1363</v>
      </c>
      <c r="AW65" s="12" t="s">
        <v>464</v>
      </c>
      <c r="AX65" s="12" t="s">
        <v>464</v>
      </c>
      <c r="AY65" s="12" t="s">
        <v>1010</v>
      </c>
      <c r="AZ65" s="12" t="s">
        <v>464</v>
      </c>
      <c r="BA65" s="12" t="s">
        <v>464</v>
      </c>
      <c r="BB65" s="12" t="s">
        <v>464</v>
      </c>
      <c r="BC65" s="12" t="s">
        <v>464</v>
      </c>
      <c r="BD65" s="12" t="s">
        <v>464</v>
      </c>
      <c r="BE65" s="12" t="s">
        <v>464</v>
      </c>
      <c r="BF65" s="12" t="s">
        <v>464</v>
      </c>
      <c r="BG65" s="12" t="s">
        <v>464</v>
      </c>
      <c r="BH65" s="45" t="s">
        <v>1233</v>
      </c>
      <c r="BI65" s="12" t="s">
        <v>465</v>
      </c>
      <c r="BJ65" s="46" t="s">
        <v>1346</v>
      </c>
      <c r="BK65" s="12" t="s">
        <v>1239</v>
      </c>
      <c r="BL65" s="12" t="s">
        <v>424</v>
      </c>
      <c r="BM65" s="65" t="s">
        <v>1260</v>
      </c>
      <c r="BN65" s="46"/>
      <c r="BO65" s="11"/>
    </row>
    <row r="66" spans="1:67" ht="25.15" hidden="1" customHeight="1" x14ac:dyDescent="0.2">
      <c r="A66" s="18">
        <v>103</v>
      </c>
      <c r="B66" s="65" t="s">
        <v>1124</v>
      </c>
      <c r="C66" s="12" t="s">
        <v>367</v>
      </c>
      <c r="D66" s="12" t="s">
        <v>427</v>
      </c>
      <c r="E66" s="65" t="s">
        <v>573</v>
      </c>
      <c r="F66" s="65" t="s">
        <v>868</v>
      </c>
      <c r="G66" s="65" t="s">
        <v>1068</v>
      </c>
      <c r="H66" s="19">
        <v>82362</v>
      </c>
      <c r="I66" s="65" t="s">
        <v>322</v>
      </c>
      <c r="J66" s="65"/>
      <c r="K66" s="65" t="s">
        <v>1190</v>
      </c>
      <c r="L66" s="12" t="s">
        <v>423</v>
      </c>
      <c r="M66" s="65" t="s">
        <v>1230</v>
      </c>
      <c r="N66" s="65" t="s">
        <v>989</v>
      </c>
      <c r="O66" s="65" t="s">
        <v>450</v>
      </c>
      <c r="P66" s="12" t="s">
        <v>423</v>
      </c>
      <c r="Q66" s="12" t="s">
        <v>444</v>
      </c>
      <c r="R66" s="65" t="s">
        <v>453</v>
      </c>
      <c r="S66" s="65" t="s">
        <v>1004</v>
      </c>
      <c r="T66" s="65" t="s">
        <v>342</v>
      </c>
      <c r="U66" s="19">
        <v>82362</v>
      </c>
      <c r="V66" s="65" t="s">
        <v>322</v>
      </c>
      <c r="W66" s="65" t="s">
        <v>1004</v>
      </c>
      <c r="X66" s="65" t="s">
        <v>1022</v>
      </c>
      <c r="Y66" s="65" t="s">
        <v>774</v>
      </c>
      <c r="Z66" s="65" t="s">
        <v>684</v>
      </c>
      <c r="AA66" s="65" t="s">
        <v>964</v>
      </c>
      <c r="AB66" s="20" t="str">
        <f>HYPERLINK(tbl_Kitas[[#This Row],[Internet-Seite]],"Link")</f>
        <v>Link</v>
      </c>
      <c r="AC66" s="12">
        <v>3</v>
      </c>
      <c r="AD66" s="12">
        <v>1</v>
      </c>
      <c r="AE66" s="12">
        <v>2</v>
      </c>
      <c r="AF66" s="12">
        <v>0</v>
      </c>
      <c r="AG66" s="12">
        <v>65</v>
      </c>
      <c r="AH66" s="28" t="s">
        <v>423</v>
      </c>
      <c r="AI66" s="12">
        <v>15</v>
      </c>
      <c r="AJ66" s="12">
        <v>50</v>
      </c>
      <c r="AK66" s="12">
        <v>0</v>
      </c>
      <c r="AL66" s="19">
        <v>65</v>
      </c>
      <c r="AM66" s="19">
        <v>15</v>
      </c>
      <c r="AN66" s="19">
        <v>50</v>
      </c>
      <c r="AO66" s="19">
        <v>0</v>
      </c>
      <c r="AP66" s="19" t="s">
        <v>465</v>
      </c>
      <c r="AQ66" s="19" t="s">
        <v>465</v>
      </c>
      <c r="AR66" s="19" t="s">
        <v>464</v>
      </c>
      <c r="AS66" s="12" t="s">
        <v>465</v>
      </c>
      <c r="AT66" s="12" t="s">
        <v>465</v>
      </c>
      <c r="AU66" s="65" t="s">
        <v>11</v>
      </c>
      <c r="AV66" s="65"/>
      <c r="AW66" s="12" t="s">
        <v>464</v>
      </c>
      <c r="AX66" s="12" t="s">
        <v>465</v>
      </c>
      <c r="AY66" s="12" t="s">
        <v>1010</v>
      </c>
      <c r="AZ66" s="12" t="s">
        <v>465</v>
      </c>
      <c r="BA66" s="12" t="s">
        <v>464</v>
      </c>
      <c r="BB66" s="12" t="s">
        <v>464</v>
      </c>
      <c r="BC66" s="12" t="s">
        <v>464</v>
      </c>
      <c r="BD66" s="12" t="s">
        <v>464</v>
      </c>
      <c r="BE66" s="12" t="s">
        <v>464</v>
      </c>
      <c r="BF66" s="12" t="s">
        <v>464</v>
      </c>
      <c r="BG66" s="12" t="s">
        <v>464</v>
      </c>
      <c r="BH66" s="45" t="s">
        <v>1233</v>
      </c>
      <c r="BI66" s="12" t="s">
        <v>465</v>
      </c>
      <c r="BJ66" s="46" t="s">
        <v>1347</v>
      </c>
      <c r="BK66" s="12" t="s">
        <v>1239</v>
      </c>
      <c r="BL66" s="12" t="s">
        <v>424</v>
      </c>
      <c r="BM66" s="65" t="s">
        <v>1259</v>
      </c>
      <c r="BN66" s="46"/>
      <c r="BO66" s="11"/>
    </row>
    <row r="67" spans="1:67" ht="25.15" hidden="1" customHeight="1" x14ac:dyDescent="0.2">
      <c r="A67" s="18">
        <v>75</v>
      </c>
      <c r="B67" s="65" t="s">
        <v>1121</v>
      </c>
      <c r="C67" s="12" t="s">
        <v>274</v>
      </c>
      <c r="D67" s="12" t="s">
        <v>427</v>
      </c>
      <c r="E67" s="65" t="s">
        <v>559</v>
      </c>
      <c r="F67" s="65" t="s">
        <v>854</v>
      </c>
      <c r="G67" s="65" t="s">
        <v>275</v>
      </c>
      <c r="H67" s="19">
        <v>86956</v>
      </c>
      <c r="I67" s="65" t="s">
        <v>264</v>
      </c>
      <c r="J67" s="65"/>
      <c r="K67" s="65" t="s">
        <v>1179</v>
      </c>
      <c r="L67" s="12" t="s">
        <v>1296</v>
      </c>
      <c r="M67" s="65" t="s">
        <v>1230</v>
      </c>
      <c r="N67" s="65" t="s">
        <v>442</v>
      </c>
      <c r="O67" s="65" t="s">
        <v>450</v>
      </c>
      <c r="P67" s="12" t="s">
        <v>423</v>
      </c>
      <c r="Q67" s="12" t="s">
        <v>445</v>
      </c>
      <c r="R67" s="65" t="s">
        <v>453</v>
      </c>
      <c r="S67" s="65" t="s">
        <v>276</v>
      </c>
      <c r="T67" s="65" t="s">
        <v>277</v>
      </c>
      <c r="U67" s="19">
        <v>86956</v>
      </c>
      <c r="V67" s="65" t="s">
        <v>264</v>
      </c>
      <c r="W67" s="65" t="s">
        <v>276</v>
      </c>
      <c r="X67" s="65" t="s">
        <v>1027</v>
      </c>
      <c r="Y67" s="65" t="s">
        <v>760</v>
      </c>
      <c r="Z67" s="65" t="s">
        <v>670</v>
      </c>
      <c r="AA67" s="65" t="s">
        <v>948</v>
      </c>
      <c r="AB67" s="20" t="str">
        <f>HYPERLINK(tbl_Kitas[[#This Row],[Internet-Seite]],"Link")</f>
        <v>Link</v>
      </c>
      <c r="AC67" s="12">
        <v>4</v>
      </c>
      <c r="AD67" s="12">
        <v>2</v>
      </c>
      <c r="AE67" s="12">
        <v>2</v>
      </c>
      <c r="AF67" s="12">
        <v>0</v>
      </c>
      <c r="AG67" s="12">
        <v>64</v>
      </c>
      <c r="AH67" s="28" t="s">
        <v>423</v>
      </c>
      <c r="AI67" s="12">
        <v>24</v>
      </c>
      <c r="AJ67" s="12">
        <v>40</v>
      </c>
      <c r="AK67" s="12">
        <v>0</v>
      </c>
      <c r="AL67" s="34">
        <v>85</v>
      </c>
      <c r="AM67" s="34">
        <v>30</v>
      </c>
      <c r="AN67" s="34">
        <v>50</v>
      </c>
      <c r="AO67" s="34">
        <v>0</v>
      </c>
      <c r="AP67" s="19" t="s">
        <v>465</v>
      </c>
      <c r="AQ67" s="19" t="s">
        <v>465</v>
      </c>
      <c r="AR67" s="19" t="s">
        <v>464</v>
      </c>
      <c r="AS67" s="12" t="s">
        <v>464</v>
      </c>
      <c r="AT67" s="12" t="s">
        <v>464</v>
      </c>
      <c r="AU67" s="65" t="s">
        <v>11</v>
      </c>
      <c r="AV67" s="65"/>
      <c r="AW67" s="12" t="s">
        <v>464</v>
      </c>
      <c r="AX67" s="12" t="s">
        <v>465</v>
      </c>
      <c r="AY67" s="12" t="s">
        <v>1010</v>
      </c>
      <c r="AZ67" s="12" t="s">
        <v>464</v>
      </c>
      <c r="BA67" s="12" t="s">
        <v>465</v>
      </c>
      <c r="BB67" s="12" t="s">
        <v>464</v>
      </c>
      <c r="BC67" s="12" t="s">
        <v>464</v>
      </c>
      <c r="BD67" s="12" t="s">
        <v>464</v>
      </c>
      <c r="BE67" s="12" t="s">
        <v>464</v>
      </c>
      <c r="BF67" s="12" t="s">
        <v>464</v>
      </c>
      <c r="BG67" s="12" t="s">
        <v>464</v>
      </c>
      <c r="BH67" s="20" t="s">
        <v>1233</v>
      </c>
      <c r="BI67" s="28" t="s">
        <v>464</v>
      </c>
      <c r="BJ67" s="46" t="s">
        <v>1318</v>
      </c>
      <c r="BK67" s="12" t="s">
        <v>1239</v>
      </c>
      <c r="BL67" s="12" t="s">
        <v>424</v>
      </c>
      <c r="BM67" s="65" t="s">
        <v>1260</v>
      </c>
      <c r="BN67" s="46"/>
      <c r="BO67" s="11"/>
    </row>
    <row r="68" spans="1:67" ht="25.15" hidden="1" customHeight="1" x14ac:dyDescent="0.2">
      <c r="A68" s="18">
        <v>85</v>
      </c>
      <c r="B68" s="65" t="s">
        <v>309</v>
      </c>
      <c r="C68" s="12" t="s">
        <v>310</v>
      </c>
      <c r="D68" s="12" t="s">
        <v>427</v>
      </c>
      <c r="E68" s="65" t="s">
        <v>568</v>
      </c>
      <c r="F68" s="65" t="s">
        <v>863</v>
      </c>
      <c r="G68" s="65" t="s">
        <v>311</v>
      </c>
      <c r="H68" s="19">
        <v>82404</v>
      </c>
      <c r="I68" s="65" t="s">
        <v>312</v>
      </c>
      <c r="J68" s="65"/>
      <c r="K68" s="65" t="s">
        <v>1186</v>
      </c>
      <c r="L68" s="12" t="s">
        <v>1298</v>
      </c>
      <c r="M68" s="65" t="s">
        <v>1230</v>
      </c>
      <c r="N68" s="65" t="s">
        <v>442</v>
      </c>
      <c r="O68" s="65" t="s">
        <v>450</v>
      </c>
      <c r="P68" s="12" t="s">
        <v>423</v>
      </c>
      <c r="Q68" s="12" t="s">
        <v>445</v>
      </c>
      <c r="R68" s="65" t="s">
        <v>453</v>
      </c>
      <c r="S68" s="65" t="s">
        <v>313</v>
      </c>
      <c r="T68" s="65" t="s">
        <v>311</v>
      </c>
      <c r="U68" s="19">
        <v>82404</v>
      </c>
      <c r="V68" s="65" t="s">
        <v>312</v>
      </c>
      <c r="W68" s="65" t="s">
        <v>313</v>
      </c>
      <c r="X68" s="65" t="s">
        <v>1015</v>
      </c>
      <c r="Y68" s="65" t="s">
        <v>769</v>
      </c>
      <c r="Z68" s="65" t="s">
        <v>679</v>
      </c>
      <c r="AA68" s="65" t="s">
        <v>959</v>
      </c>
      <c r="AB68" s="20" t="str">
        <f>HYPERLINK(tbl_Kitas[[#This Row],[Internet-Seite]],"Link")</f>
        <v>Link</v>
      </c>
      <c r="AC68" s="12">
        <v>4</v>
      </c>
      <c r="AD68" s="12">
        <v>2</v>
      </c>
      <c r="AE68" s="12">
        <v>2</v>
      </c>
      <c r="AF68" s="12">
        <v>0</v>
      </c>
      <c r="AG68" s="12">
        <v>64</v>
      </c>
      <c r="AH68" s="28" t="s">
        <v>423</v>
      </c>
      <c r="AI68" s="12">
        <v>21</v>
      </c>
      <c r="AJ68" s="12">
        <v>43</v>
      </c>
      <c r="AK68" s="12">
        <v>0</v>
      </c>
      <c r="AL68" s="19">
        <v>60</v>
      </c>
      <c r="AM68" s="19">
        <v>24</v>
      </c>
      <c r="AN68" s="19">
        <v>36</v>
      </c>
      <c r="AO68" s="19">
        <v>0</v>
      </c>
      <c r="AP68" s="19" t="s">
        <v>465</v>
      </c>
      <c r="AQ68" s="19" t="s">
        <v>465</v>
      </c>
      <c r="AR68" s="19" t="s">
        <v>464</v>
      </c>
      <c r="AS68" s="12" t="s">
        <v>464</v>
      </c>
      <c r="AT68" s="12" t="s">
        <v>464</v>
      </c>
      <c r="AU68" s="65" t="s">
        <v>1360</v>
      </c>
      <c r="AV68" s="65"/>
      <c r="AW68" s="12" t="s">
        <v>464</v>
      </c>
      <c r="AX68" s="12" t="s">
        <v>464</v>
      </c>
      <c r="AY68" s="12" t="s">
        <v>469</v>
      </c>
      <c r="AZ68" s="12" t="s">
        <v>464</v>
      </c>
      <c r="BA68" s="12" t="s">
        <v>464</v>
      </c>
      <c r="BB68" s="12" t="s">
        <v>464</v>
      </c>
      <c r="BC68" s="12" t="s">
        <v>464</v>
      </c>
      <c r="BD68" s="12" t="s">
        <v>464</v>
      </c>
      <c r="BE68" s="12" t="s">
        <v>464</v>
      </c>
      <c r="BF68" s="12" t="s">
        <v>464</v>
      </c>
      <c r="BG68" s="12" t="s">
        <v>464</v>
      </c>
      <c r="BH68" s="20" t="s">
        <v>1233</v>
      </c>
      <c r="BI68" s="28" t="s">
        <v>464</v>
      </c>
      <c r="BJ68" s="46"/>
      <c r="BK68" s="12" t="s">
        <v>1239</v>
      </c>
      <c r="BL68" s="12" t="s">
        <v>424</v>
      </c>
      <c r="BM68" s="65" t="s">
        <v>1255</v>
      </c>
      <c r="BN68" s="46"/>
      <c r="BO68" s="11"/>
    </row>
    <row r="69" spans="1:67" ht="25.15" hidden="1" customHeight="1" x14ac:dyDescent="0.2">
      <c r="A69" s="18">
        <v>55</v>
      </c>
      <c r="B69" s="65" t="s">
        <v>199</v>
      </c>
      <c r="C69" s="12" t="s">
        <v>200</v>
      </c>
      <c r="D69" s="12" t="s">
        <v>427</v>
      </c>
      <c r="E69" s="65" t="s">
        <v>550</v>
      </c>
      <c r="F69" s="65" t="s">
        <v>845</v>
      </c>
      <c r="G69" s="65" t="s">
        <v>201</v>
      </c>
      <c r="H69" s="19">
        <v>82377</v>
      </c>
      <c r="I69" s="65" t="s">
        <v>186</v>
      </c>
      <c r="J69" s="65"/>
      <c r="K69" s="65" t="s">
        <v>1169</v>
      </c>
      <c r="L69" s="12" t="s">
        <v>1298</v>
      </c>
      <c r="M69" s="65" t="s">
        <v>15</v>
      </c>
      <c r="N69" s="65" t="s">
        <v>989</v>
      </c>
      <c r="O69" s="65" t="s">
        <v>449</v>
      </c>
      <c r="P69" s="12" t="s">
        <v>422</v>
      </c>
      <c r="Q69" s="12" t="s">
        <v>447</v>
      </c>
      <c r="R69" s="65" t="s">
        <v>453</v>
      </c>
      <c r="S69" s="65" t="s">
        <v>202</v>
      </c>
      <c r="T69" s="65" t="s">
        <v>203</v>
      </c>
      <c r="U69" s="19">
        <v>82549</v>
      </c>
      <c r="V69" s="65" t="s">
        <v>204</v>
      </c>
      <c r="W69" s="65" t="s">
        <v>202</v>
      </c>
      <c r="X69" s="65" t="s">
        <v>1035</v>
      </c>
      <c r="Y69" s="65" t="s">
        <v>751</v>
      </c>
      <c r="Z69" s="65" t="s">
        <v>660</v>
      </c>
      <c r="AA69" s="65" t="s">
        <v>939</v>
      </c>
      <c r="AB69" s="20" t="str">
        <f>HYPERLINK(tbl_Kitas[[#This Row],[Internet-Seite]],"Link")</f>
        <v>Link</v>
      </c>
      <c r="AC69" s="12">
        <v>1</v>
      </c>
      <c r="AD69" s="12">
        <v>0</v>
      </c>
      <c r="AE69" s="12">
        <v>1</v>
      </c>
      <c r="AF69" s="12">
        <v>0</v>
      </c>
      <c r="AG69" s="12">
        <v>22</v>
      </c>
      <c r="AH69" s="12" t="s">
        <v>422</v>
      </c>
      <c r="AI69" s="12">
        <v>0</v>
      </c>
      <c r="AJ69" s="12">
        <v>22</v>
      </c>
      <c r="AK69" s="12">
        <v>0</v>
      </c>
      <c r="AL69" s="19">
        <v>22</v>
      </c>
      <c r="AM69" s="19">
        <v>0</v>
      </c>
      <c r="AN69" s="19">
        <v>22</v>
      </c>
      <c r="AO69" s="19">
        <v>0</v>
      </c>
      <c r="AP69" s="19" t="s">
        <v>464</v>
      </c>
      <c r="AQ69" s="19" t="s">
        <v>465</v>
      </c>
      <c r="AR69" s="19" t="s">
        <v>464</v>
      </c>
      <c r="AS69" s="12" t="s">
        <v>464</v>
      </c>
      <c r="AT69" s="12" t="s">
        <v>464</v>
      </c>
      <c r="AU69" s="65" t="s">
        <v>10</v>
      </c>
      <c r="AV69" s="65"/>
      <c r="AW69" s="12" t="s">
        <v>465</v>
      </c>
      <c r="AX69" s="12" t="s">
        <v>464</v>
      </c>
      <c r="AY69" s="12" t="s">
        <v>468</v>
      </c>
      <c r="AZ69" s="12" t="s">
        <v>464</v>
      </c>
      <c r="BA69" s="12" t="s">
        <v>465</v>
      </c>
      <c r="BB69" s="12" t="s">
        <v>464</v>
      </c>
      <c r="BC69" s="12" t="s">
        <v>464</v>
      </c>
      <c r="BD69" s="12" t="s">
        <v>464</v>
      </c>
      <c r="BE69" s="12" t="s">
        <v>464</v>
      </c>
      <c r="BF69" s="12" t="s">
        <v>464</v>
      </c>
      <c r="BG69" s="12" t="s">
        <v>464</v>
      </c>
      <c r="BH69" s="12" t="s">
        <v>1240</v>
      </c>
      <c r="BI69" s="12" t="s">
        <v>465</v>
      </c>
      <c r="BJ69" s="46"/>
      <c r="BK69" s="12" t="s">
        <v>1239</v>
      </c>
      <c r="BL69" s="12" t="s">
        <v>424</v>
      </c>
      <c r="BM69" s="65" t="s">
        <v>1257</v>
      </c>
      <c r="BN69" s="46"/>
      <c r="BO69" s="11"/>
    </row>
    <row r="70" spans="1:67" ht="25.15" hidden="1" customHeight="1" x14ac:dyDescent="0.2">
      <c r="A70" s="18">
        <v>74</v>
      </c>
      <c r="B70" s="65" t="s">
        <v>1123</v>
      </c>
      <c r="C70" s="12" t="s">
        <v>270</v>
      </c>
      <c r="D70" s="12" t="s">
        <v>427</v>
      </c>
      <c r="E70" s="65" t="s">
        <v>436</v>
      </c>
      <c r="F70" s="65" t="s">
        <v>477</v>
      </c>
      <c r="G70" s="65" t="s">
        <v>271</v>
      </c>
      <c r="H70" s="19">
        <v>86956</v>
      </c>
      <c r="I70" s="65" t="s">
        <v>264</v>
      </c>
      <c r="J70" s="65"/>
      <c r="K70" s="65" t="s">
        <v>1183</v>
      </c>
      <c r="L70" s="12" t="s">
        <v>1296</v>
      </c>
      <c r="M70" s="65" t="s">
        <v>1230</v>
      </c>
      <c r="N70" s="65" t="s">
        <v>442</v>
      </c>
      <c r="O70" s="65" t="s">
        <v>451</v>
      </c>
      <c r="P70" s="12" t="s">
        <v>423</v>
      </c>
      <c r="Q70" s="12" t="s">
        <v>444</v>
      </c>
      <c r="R70" s="65" t="s">
        <v>454</v>
      </c>
      <c r="S70" s="65" t="s">
        <v>1317</v>
      </c>
      <c r="T70" s="65" t="s">
        <v>56</v>
      </c>
      <c r="U70" s="19">
        <v>86152</v>
      </c>
      <c r="V70" s="65" t="s">
        <v>57</v>
      </c>
      <c r="W70" s="65" t="s">
        <v>1006</v>
      </c>
      <c r="X70" s="65" t="s">
        <v>1019</v>
      </c>
      <c r="Y70" s="65" t="s">
        <v>272</v>
      </c>
      <c r="Z70" s="65" t="s">
        <v>273</v>
      </c>
      <c r="AA70" s="65" t="s">
        <v>420</v>
      </c>
      <c r="AB70" s="20" t="s">
        <v>421</v>
      </c>
      <c r="AC70" s="12">
        <v>3</v>
      </c>
      <c r="AD70" s="12">
        <v>1</v>
      </c>
      <c r="AE70" s="12">
        <v>2</v>
      </c>
      <c r="AF70" s="12">
        <v>0</v>
      </c>
      <c r="AG70" s="12">
        <v>62</v>
      </c>
      <c r="AH70" s="28" t="s">
        <v>423</v>
      </c>
      <c r="AI70" s="12">
        <v>12</v>
      </c>
      <c r="AJ70" s="12">
        <v>50</v>
      </c>
      <c r="AK70" s="12">
        <v>0</v>
      </c>
      <c r="AL70" s="19">
        <v>81</v>
      </c>
      <c r="AM70" s="19">
        <v>15</v>
      </c>
      <c r="AN70" s="19">
        <v>66</v>
      </c>
      <c r="AO70" s="19">
        <v>0</v>
      </c>
      <c r="AP70" s="19" t="s">
        <v>465</v>
      </c>
      <c r="AQ70" s="19" t="s">
        <v>465</v>
      </c>
      <c r="AR70" s="19" t="s">
        <v>464</v>
      </c>
      <c r="AS70" s="12" t="s">
        <v>464</v>
      </c>
      <c r="AT70" s="12" t="s">
        <v>465</v>
      </c>
      <c r="AU70" s="65" t="s">
        <v>1360</v>
      </c>
      <c r="AV70" s="65"/>
      <c r="AW70" s="12" t="s">
        <v>464</v>
      </c>
      <c r="AX70" s="12" t="s">
        <v>464</v>
      </c>
      <c r="AY70" s="12" t="s">
        <v>469</v>
      </c>
      <c r="AZ70" s="12" t="s">
        <v>464</v>
      </c>
      <c r="BA70" s="12" t="s">
        <v>464</v>
      </c>
      <c r="BB70" s="12" t="s">
        <v>464</v>
      </c>
      <c r="BC70" s="12" t="s">
        <v>464</v>
      </c>
      <c r="BD70" s="12" t="s">
        <v>464</v>
      </c>
      <c r="BE70" s="12" t="s">
        <v>464</v>
      </c>
      <c r="BF70" s="12" t="s">
        <v>464</v>
      </c>
      <c r="BG70" s="12" t="s">
        <v>464</v>
      </c>
      <c r="BH70" s="20" t="s">
        <v>1233</v>
      </c>
      <c r="BI70" s="28" t="s">
        <v>464</v>
      </c>
      <c r="BJ70" s="46"/>
      <c r="BK70" s="12">
        <v>2011</v>
      </c>
      <c r="BL70" s="12" t="s">
        <v>1253</v>
      </c>
      <c r="BM70" s="65" t="s">
        <v>1261</v>
      </c>
      <c r="BN70" s="46"/>
      <c r="BO70" s="11"/>
    </row>
    <row r="71" spans="1:67" ht="25.15" hidden="1" customHeight="1" x14ac:dyDescent="0.2">
      <c r="A71" s="18">
        <v>19</v>
      </c>
      <c r="B71" s="65" t="s">
        <v>83</v>
      </c>
      <c r="C71" s="12" t="s">
        <v>84</v>
      </c>
      <c r="D71" s="12" t="s">
        <v>427</v>
      </c>
      <c r="E71" s="65" t="s">
        <v>430</v>
      </c>
      <c r="F71" s="65" t="s">
        <v>471</v>
      </c>
      <c r="G71" s="65" t="s">
        <v>85</v>
      </c>
      <c r="H71" s="19">
        <v>82383</v>
      </c>
      <c r="I71" s="65" t="s">
        <v>78</v>
      </c>
      <c r="J71" s="65"/>
      <c r="K71" s="65" t="s">
        <v>1131</v>
      </c>
      <c r="L71" s="12" t="s">
        <v>1296</v>
      </c>
      <c r="M71" s="65" t="s">
        <v>15</v>
      </c>
      <c r="N71" s="65" t="s">
        <v>441</v>
      </c>
      <c r="O71" s="65" t="s">
        <v>449</v>
      </c>
      <c r="P71" s="12" t="s">
        <v>422</v>
      </c>
      <c r="Q71" s="12" t="s">
        <v>444</v>
      </c>
      <c r="R71" s="65" t="s">
        <v>453</v>
      </c>
      <c r="S71" s="65" t="s">
        <v>86</v>
      </c>
      <c r="T71" s="65" t="s">
        <v>87</v>
      </c>
      <c r="U71" s="19">
        <v>82386</v>
      </c>
      <c r="V71" s="65" t="s">
        <v>88</v>
      </c>
      <c r="W71" s="65" t="s">
        <v>86</v>
      </c>
      <c r="X71" s="65" t="s">
        <v>1017</v>
      </c>
      <c r="Y71" s="65" t="s">
        <v>1095</v>
      </c>
      <c r="Z71" s="65" t="s">
        <v>405</v>
      </c>
      <c r="AA71" s="65" t="s">
        <v>413</v>
      </c>
      <c r="AB71" s="20" t="s">
        <v>421</v>
      </c>
      <c r="AC71" s="12">
        <v>1</v>
      </c>
      <c r="AD71" s="12">
        <v>0</v>
      </c>
      <c r="AE71" s="12">
        <v>1</v>
      </c>
      <c r="AF71" s="12">
        <v>0</v>
      </c>
      <c r="AG71" s="12">
        <v>22</v>
      </c>
      <c r="AH71" s="12" t="s">
        <v>422</v>
      </c>
      <c r="AI71" s="12">
        <v>0</v>
      </c>
      <c r="AJ71" s="12">
        <v>22</v>
      </c>
      <c r="AK71" s="12">
        <v>0</v>
      </c>
      <c r="AL71" s="19">
        <v>22</v>
      </c>
      <c r="AM71" s="19">
        <v>0</v>
      </c>
      <c r="AN71" s="19">
        <v>22</v>
      </c>
      <c r="AO71" s="19">
        <v>0</v>
      </c>
      <c r="AP71" s="19" t="s">
        <v>464</v>
      </c>
      <c r="AQ71" s="19" t="s">
        <v>465</v>
      </c>
      <c r="AR71" s="19" t="s">
        <v>464</v>
      </c>
      <c r="AS71" s="12" t="s">
        <v>464</v>
      </c>
      <c r="AT71" s="12" t="s">
        <v>464</v>
      </c>
      <c r="AU71" s="65" t="s">
        <v>10</v>
      </c>
      <c r="AV71" s="65"/>
      <c r="AW71" s="12" t="s">
        <v>465</v>
      </c>
      <c r="AX71" s="12" t="s">
        <v>464</v>
      </c>
      <c r="AY71" s="12" t="s">
        <v>468</v>
      </c>
      <c r="AZ71" s="12" t="s">
        <v>464</v>
      </c>
      <c r="BA71" s="12" t="s">
        <v>465</v>
      </c>
      <c r="BB71" s="12" t="s">
        <v>464</v>
      </c>
      <c r="BC71" s="12" t="s">
        <v>464</v>
      </c>
      <c r="BD71" s="12" t="s">
        <v>464</v>
      </c>
      <c r="BE71" s="12" t="s">
        <v>464</v>
      </c>
      <c r="BF71" s="12" t="s">
        <v>464</v>
      </c>
      <c r="BG71" s="12" t="s">
        <v>464</v>
      </c>
      <c r="BH71" s="12" t="s">
        <v>1240</v>
      </c>
      <c r="BI71" s="12" t="s">
        <v>465</v>
      </c>
      <c r="BJ71" s="46" t="s">
        <v>1345</v>
      </c>
      <c r="BK71" s="12" t="s">
        <v>1239</v>
      </c>
      <c r="BL71" s="12" t="s">
        <v>1253</v>
      </c>
      <c r="BM71" s="65" t="s">
        <v>1260</v>
      </c>
      <c r="BN71" s="46"/>
      <c r="BO71" s="11"/>
    </row>
    <row r="72" spans="1:67" ht="25.15" hidden="1" customHeight="1" x14ac:dyDescent="0.2">
      <c r="A72" s="18">
        <v>98</v>
      </c>
      <c r="B72" s="65" t="s">
        <v>351</v>
      </c>
      <c r="C72" s="12" t="s">
        <v>352</v>
      </c>
      <c r="D72" s="12" t="s">
        <v>427</v>
      </c>
      <c r="E72" s="65" t="s">
        <v>429</v>
      </c>
      <c r="F72" s="65" t="s">
        <v>470</v>
      </c>
      <c r="G72" s="65" t="s">
        <v>353</v>
      </c>
      <c r="H72" s="19">
        <v>82362</v>
      </c>
      <c r="I72" s="65" t="s">
        <v>322</v>
      </c>
      <c r="J72" s="65"/>
      <c r="K72" s="65" t="s">
        <v>1195</v>
      </c>
      <c r="L72" s="12" t="s">
        <v>423</v>
      </c>
      <c r="M72" s="65" t="s">
        <v>15</v>
      </c>
      <c r="N72" s="65" t="s">
        <v>441</v>
      </c>
      <c r="O72" s="65" t="s">
        <v>449</v>
      </c>
      <c r="P72" s="12" t="s">
        <v>422</v>
      </c>
      <c r="Q72" s="12" t="s">
        <v>444</v>
      </c>
      <c r="R72" s="65" t="s">
        <v>453</v>
      </c>
      <c r="S72" s="65" t="s">
        <v>86</v>
      </c>
      <c r="T72" s="65" t="s">
        <v>87</v>
      </c>
      <c r="U72" s="19">
        <v>82386</v>
      </c>
      <c r="V72" s="65" t="s">
        <v>1231</v>
      </c>
      <c r="W72" s="65" t="s">
        <v>86</v>
      </c>
      <c r="X72" s="65" t="s">
        <v>1017</v>
      </c>
      <c r="Y72" s="65" t="s">
        <v>1107</v>
      </c>
      <c r="Z72" s="65" t="s">
        <v>354</v>
      </c>
      <c r="AA72" s="65" t="s">
        <v>412</v>
      </c>
      <c r="AB72" s="20" t="s">
        <v>421</v>
      </c>
      <c r="AC72" s="12">
        <v>1</v>
      </c>
      <c r="AD72" s="12">
        <v>0</v>
      </c>
      <c r="AE72" s="12">
        <v>1</v>
      </c>
      <c r="AF72" s="12">
        <v>0</v>
      </c>
      <c r="AG72" s="12">
        <v>22</v>
      </c>
      <c r="AH72" s="12" t="s">
        <v>422</v>
      </c>
      <c r="AI72" s="12">
        <v>0</v>
      </c>
      <c r="AJ72" s="12">
        <v>22</v>
      </c>
      <c r="AK72" s="12">
        <v>0</v>
      </c>
      <c r="AL72" s="19">
        <v>22</v>
      </c>
      <c r="AM72" s="19">
        <v>0</v>
      </c>
      <c r="AN72" s="19">
        <v>22</v>
      </c>
      <c r="AO72" s="19">
        <v>0</v>
      </c>
      <c r="AP72" s="19" t="s">
        <v>464</v>
      </c>
      <c r="AQ72" s="19" t="s">
        <v>465</v>
      </c>
      <c r="AR72" s="19" t="s">
        <v>464</v>
      </c>
      <c r="AS72" s="12" t="s">
        <v>464</v>
      </c>
      <c r="AT72" s="12" t="s">
        <v>464</v>
      </c>
      <c r="AU72" s="65" t="s">
        <v>10</v>
      </c>
      <c r="AV72" s="65"/>
      <c r="AW72" s="12" t="s">
        <v>465</v>
      </c>
      <c r="AX72" s="12" t="s">
        <v>464</v>
      </c>
      <c r="AY72" s="12" t="s">
        <v>468</v>
      </c>
      <c r="AZ72" s="12" t="s">
        <v>464</v>
      </c>
      <c r="BA72" s="12" t="s">
        <v>465</v>
      </c>
      <c r="BB72" s="12" t="s">
        <v>464</v>
      </c>
      <c r="BC72" s="12" t="s">
        <v>464</v>
      </c>
      <c r="BD72" s="12" t="s">
        <v>464</v>
      </c>
      <c r="BE72" s="12" t="s">
        <v>464</v>
      </c>
      <c r="BF72" s="12" t="s">
        <v>464</v>
      </c>
      <c r="BG72" s="12" t="s">
        <v>464</v>
      </c>
      <c r="BH72" s="12" t="s">
        <v>1240</v>
      </c>
      <c r="BI72" s="12" t="s">
        <v>465</v>
      </c>
      <c r="BJ72" s="46" t="s">
        <v>1345</v>
      </c>
      <c r="BK72" s="12" t="s">
        <v>1239</v>
      </c>
      <c r="BL72" s="12" t="s">
        <v>1253</v>
      </c>
      <c r="BM72" s="65" t="s">
        <v>1255</v>
      </c>
      <c r="BN72" s="46"/>
      <c r="BO72" s="11"/>
    </row>
    <row r="73" spans="1:67" ht="25.15" hidden="1" customHeight="1" x14ac:dyDescent="0.2">
      <c r="A73" s="18">
        <v>13</v>
      </c>
      <c r="B73" s="65" t="s">
        <v>1055</v>
      </c>
      <c r="C73" s="12" t="s">
        <v>66</v>
      </c>
      <c r="D73" s="12" t="s">
        <v>427</v>
      </c>
      <c r="E73" s="65" t="s">
        <v>511</v>
      </c>
      <c r="F73" s="65" t="s">
        <v>806</v>
      </c>
      <c r="G73" s="65" t="s">
        <v>67</v>
      </c>
      <c r="H73" s="19">
        <v>82392</v>
      </c>
      <c r="I73" s="65" t="s">
        <v>68</v>
      </c>
      <c r="J73" s="65"/>
      <c r="K73" s="65" t="s">
        <v>1224</v>
      </c>
      <c r="L73" s="12" t="s">
        <v>1298</v>
      </c>
      <c r="M73" s="65" t="s">
        <v>1230</v>
      </c>
      <c r="N73" s="65" t="s">
        <v>989</v>
      </c>
      <c r="O73" s="65" t="s">
        <v>450</v>
      </c>
      <c r="P73" s="12" t="s">
        <v>423</v>
      </c>
      <c r="Q73" s="12" t="s">
        <v>445</v>
      </c>
      <c r="R73" s="65" t="s">
        <v>453</v>
      </c>
      <c r="S73" s="65" t="s">
        <v>69</v>
      </c>
      <c r="T73" s="65" t="s">
        <v>1415</v>
      </c>
      <c r="U73" s="12">
        <v>82392</v>
      </c>
      <c r="V73" s="65" t="s">
        <v>68</v>
      </c>
      <c r="W73" s="65" t="s">
        <v>69</v>
      </c>
      <c r="X73" s="65" t="s">
        <v>1015</v>
      </c>
      <c r="Y73" s="65" t="s">
        <v>716</v>
      </c>
      <c r="Z73" s="65" t="s">
        <v>621</v>
      </c>
      <c r="AA73" s="65" t="s">
        <v>900</v>
      </c>
      <c r="AB73" s="20" t="str">
        <f>HYPERLINK(tbl_Kitas[[#This Row],[Internet-Seite]],"Link")</f>
        <v>Link</v>
      </c>
      <c r="AC73" s="12">
        <v>3</v>
      </c>
      <c r="AD73" s="12">
        <v>1</v>
      </c>
      <c r="AE73" s="12">
        <v>2</v>
      </c>
      <c r="AF73" s="12">
        <v>0</v>
      </c>
      <c r="AG73" s="12">
        <v>62</v>
      </c>
      <c r="AH73" s="28" t="s">
        <v>423</v>
      </c>
      <c r="AI73" s="12">
        <v>12</v>
      </c>
      <c r="AJ73" s="12">
        <v>50</v>
      </c>
      <c r="AK73" s="12">
        <v>0</v>
      </c>
      <c r="AL73" s="19">
        <v>62</v>
      </c>
      <c r="AM73" s="19">
        <v>12</v>
      </c>
      <c r="AN73" s="19">
        <v>50</v>
      </c>
      <c r="AO73" s="19">
        <v>0</v>
      </c>
      <c r="AP73" s="19" t="s">
        <v>465</v>
      </c>
      <c r="AQ73" s="19" t="s">
        <v>465</v>
      </c>
      <c r="AR73" s="19" t="s">
        <v>464</v>
      </c>
      <c r="AS73" s="12" t="s">
        <v>464</v>
      </c>
      <c r="AT73" s="12" t="s">
        <v>464</v>
      </c>
      <c r="AU73" s="66" t="s">
        <v>11</v>
      </c>
      <c r="AV73" s="73" t="s">
        <v>1362</v>
      </c>
      <c r="AW73" s="12" t="s">
        <v>464</v>
      </c>
      <c r="AX73" s="12" t="s">
        <v>464</v>
      </c>
      <c r="AY73" s="12" t="s">
        <v>1010</v>
      </c>
      <c r="AZ73" s="12" t="s">
        <v>464</v>
      </c>
      <c r="BA73" s="12" t="s">
        <v>464</v>
      </c>
      <c r="BB73" s="12" t="s">
        <v>464</v>
      </c>
      <c r="BC73" s="12" t="s">
        <v>464</v>
      </c>
      <c r="BD73" s="12" t="s">
        <v>464</v>
      </c>
      <c r="BE73" s="12" t="s">
        <v>464</v>
      </c>
      <c r="BF73" s="12" t="s">
        <v>464</v>
      </c>
      <c r="BG73" s="12" t="s">
        <v>464</v>
      </c>
      <c r="BH73" s="45" t="s">
        <v>1233</v>
      </c>
      <c r="BI73" s="12" t="s">
        <v>465</v>
      </c>
      <c r="BJ73" s="75" t="s">
        <v>1348</v>
      </c>
      <c r="BK73" s="12" t="s">
        <v>1239</v>
      </c>
      <c r="BL73" s="12" t="s">
        <v>424</v>
      </c>
      <c r="BM73" s="65" t="s">
        <v>1261</v>
      </c>
      <c r="BN73" s="46"/>
      <c r="BO73" s="11"/>
    </row>
    <row r="74" spans="1:67" ht="25.15" hidden="1" customHeight="1" x14ac:dyDescent="0.2">
      <c r="A74" s="18">
        <v>23</v>
      </c>
      <c r="B74" s="65" t="s">
        <v>102</v>
      </c>
      <c r="C74" s="12" t="s">
        <v>103</v>
      </c>
      <c r="D74" s="12" t="s">
        <v>427</v>
      </c>
      <c r="E74" s="65" t="s">
        <v>518</v>
      </c>
      <c r="F74" s="65" t="s">
        <v>813</v>
      </c>
      <c r="G74" s="65" t="s">
        <v>1079</v>
      </c>
      <c r="H74" s="29">
        <v>86980</v>
      </c>
      <c r="I74" s="65" t="s">
        <v>104</v>
      </c>
      <c r="J74" s="65"/>
      <c r="K74" s="65" t="s">
        <v>1136</v>
      </c>
      <c r="L74" s="12" t="s">
        <v>1296</v>
      </c>
      <c r="M74" s="65" t="s">
        <v>1230</v>
      </c>
      <c r="N74" s="65" t="s">
        <v>442</v>
      </c>
      <c r="O74" s="65" t="s">
        <v>450</v>
      </c>
      <c r="P74" s="12" t="s">
        <v>423</v>
      </c>
      <c r="Q74" s="12" t="s">
        <v>445</v>
      </c>
      <c r="R74" s="65" t="s">
        <v>454</v>
      </c>
      <c r="S74" s="65" t="s">
        <v>105</v>
      </c>
      <c r="T74" s="65" t="s">
        <v>106</v>
      </c>
      <c r="U74" s="19">
        <v>86980</v>
      </c>
      <c r="V74" s="65" t="s">
        <v>104</v>
      </c>
      <c r="W74" s="65" t="s">
        <v>105</v>
      </c>
      <c r="X74" s="65" t="s">
        <v>1029</v>
      </c>
      <c r="Y74" s="65" t="s">
        <v>722</v>
      </c>
      <c r="Z74" s="65" t="s">
        <v>628</v>
      </c>
      <c r="AA74" s="65" t="s">
        <v>907</v>
      </c>
      <c r="AB74" s="20" t="str">
        <f>HYPERLINK(tbl_Kitas[[#This Row],[Internet-Seite]],"Link")</f>
        <v>Link</v>
      </c>
      <c r="AC74" s="28">
        <v>3</v>
      </c>
      <c r="AD74" s="28">
        <v>1</v>
      </c>
      <c r="AE74" s="28">
        <v>2</v>
      </c>
      <c r="AF74" s="28">
        <v>0</v>
      </c>
      <c r="AG74" s="28">
        <v>60</v>
      </c>
      <c r="AH74" s="28" t="s">
        <v>423</v>
      </c>
      <c r="AI74" s="28">
        <v>10</v>
      </c>
      <c r="AJ74" s="28">
        <v>50</v>
      </c>
      <c r="AK74" s="28">
        <v>0</v>
      </c>
      <c r="AL74" s="34">
        <v>84</v>
      </c>
      <c r="AM74" s="34">
        <v>14</v>
      </c>
      <c r="AN74" s="34">
        <v>56</v>
      </c>
      <c r="AO74" s="34">
        <v>0</v>
      </c>
      <c r="AP74" s="19" t="s">
        <v>465</v>
      </c>
      <c r="AQ74" s="19" t="s">
        <v>465</v>
      </c>
      <c r="AR74" s="19" t="s">
        <v>464</v>
      </c>
      <c r="AS74" s="12" t="s">
        <v>464</v>
      </c>
      <c r="AT74" s="12" t="s">
        <v>464</v>
      </c>
      <c r="AU74" s="65" t="s">
        <v>1360</v>
      </c>
      <c r="AV74" s="65"/>
      <c r="AW74" s="12" t="s">
        <v>464</v>
      </c>
      <c r="AX74" s="12" t="s">
        <v>464</v>
      </c>
      <c r="AY74" s="12" t="s">
        <v>469</v>
      </c>
      <c r="AZ74" s="12" t="s">
        <v>464</v>
      </c>
      <c r="BA74" s="12" t="s">
        <v>465</v>
      </c>
      <c r="BB74" s="12" t="s">
        <v>465</v>
      </c>
      <c r="BC74" s="12" t="s">
        <v>464</v>
      </c>
      <c r="BD74" s="12" t="s">
        <v>464</v>
      </c>
      <c r="BE74" s="12" t="s">
        <v>464</v>
      </c>
      <c r="BF74" s="12" t="s">
        <v>465</v>
      </c>
      <c r="BG74" s="12" t="s">
        <v>464</v>
      </c>
      <c r="BH74" s="20" t="s">
        <v>1233</v>
      </c>
      <c r="BI74" s="28" t="s">
        <v>464</v>
      </c>
      <c r="BJ74" s="68" t="s">
        <v>1242</v>
      </c>
      <c r="BK74" s="12">
        <v>1994</v>
      </c>
      <c r="BL74" s="12" t="s">
        <v>424</v>
      </c>
      <c r="BM74" s="65" t="s">
        <v>1261</v>
      </c>
      <c r="BN74" s="46"/>
      <c r="BO74" s="11"/>
    </row>
    <row r="75" spans="1:67" ht="25.15" hidden="1" customHeight="1" x14ac:dyDescent="0.2">
      <c r="A75" s="18">
        <v>76</v>
      </c>
      <c r="B75" s="65" t="s">
        <v>1090</v>
      </c>
      <c r="C75" s="12" t="s">
        <v>278</v>
      </c>
      <c r="D75" s="12" t="s">
        <v>427</v>
      </c>
      <c r="E75" s="65" t="s">
        <v>565</v>
      </c>
      <c r="F75" s="65" t="s">
        <v>860</v>
      </c>
      <c r="G75" s="65" t="s">
        <v>279</v>
      </c>
      <c r="H75" s="19">
        <v>86956</v>
      </c>
      <c r="I75" s="65" t="s">
        <v>264</v>
      </c>
      <c r="J75" s="65"/>
      <c r="K75" s="65" t="s">
        <v>1111</v>
      </c>
      <c r="L75" s="12" t="s">
        <v>1296</v>
      </c>
      <c r="M75" s="65" t="s">
        <v>15</v>
      </c>
      <c r="N75" s="65" t="s">
        <v>442</v>
      </c>
      <c r="O75" s="65" t="s">
        <v>450</v>
      </c>
      <c r="P75" s="27" t="s">
        <v>986</v>
      </c>
      <c r="Q75" s="12" t="s">
        <v>445</v>
      </c>
      <c r="R75" s="65" t="s">
        <v>453</v>
      </c>
      <c r="S75" s="65" t="s">
        <v>276</v>
      </c>
      <c r="T75" s="65" t="s">
        <v>277</v>
      </c>
      <c r="U75" s="19">
        <v>86956</v>
      </c>
      <c r="V75" s="65" t="s">
        <v>264</v>
      </c>
      <c r="W75" s="65" t="s">
        <v>276</v>
      </c>
      <c r="X75" s="65" t="s">
        <v>1027</v>
      </c>
      <c r="Y75" s="65" t="s">
        <v>765</v>
      </c>
      <c r="Z75" s="65" t="s">
        <v>280</v>
      </c>
      <c r="AA75" s="65" t="s">
        <v>955</v>
      </c>
      <c r="AB75" s="20" t="str">
        <f>HYPERLINK(tbl_Kitas[[#This Row],[Internet-Seite]],"Link")</f>
        <v>Link</v>
      </c>
      <c r="AC75" s="12">
        <v>3</v>
      </c>
      <c r="AD75" s="12">
        <v>0</v>
      </c>
      <c r="AE75" s="12">
        <v>3</v>
      </c>
      <c r="AF75" s="12">
        <v>0</v>
      </c>
      <c r="AG75" s="12">
        <v>53</v>
      </c>
      <c r="AH75" s="28" t="s">
        <v>423</v>
      </c>
      <c r="AI75" s="12">
        <v>0</v>
      </c>
      <c r="AJ75" s="12">
        <v>53</v>
      </c>
      <c r="AK75" s="12">
        <v>0</v>
      </c>
      <c r="AL75" s="19">
        <v>53</v>
      </c>
      <c r="AM75" s="19">
        <v>0</v>
      </c>
      <c r="AN75" s="19">
        <v>53</v>
      </c>
      <c r="AO75" s="19">
        <v>0</v>
      </c>
      <c r="AP75" s="19" t="s">
        <v>464</v>
      </c>
      <c r="AQ75" s="19" t="s">
        <v>465</v>
      </c>
      <c r="AR75" s="19" t="s">
        <v>464</v>
      </c>
      <c r="AS75" s="12" t="s">
        <v>464</v>
      </c>
      <c r="AT75" s="12" t="s">
        <v>464</v>
      </c>
      <c r="AU75" s="65" t="s">
        <v>11</v>
      </c>
      <c r="AV75" s="65"/>
      <c r="AW75" s="12" t="s">
        <v>464</v>
      </c>
      <c r="AX75" s="12" t="s">
        <v>465</v>
      </c>
      <c r="AY75" s="12" t="s">
        <v>1010</v>
      </c>
      <c r="AZ75" s="12" t="s">
        <v>464</v>
      </c>
      <c r="BA75" s="12" t="s">
        <v>464</v>
      </c>
      <c r="BB75" s="12" t="s">
        <v>464</v>
      </c>
      <c r="BC75" s="12" t="s">
        <v>464</v>
      </c>
      <c r="BD75" s="12" t="s">
        <v>464</v>
      </c>
      <c r="BE75" s="12" t="s">
        <v>464</v>
      </c>
      <c r="BF75" s="12" t="s">
        <v>464</v>
      </c>
      <c r="BG75" s="12" t="s">
        <v>465</v>
      </c>
      <c r="BH75" s="20" t="s">
        <v>1233</v>
      </c>
      <c r="BI75" s="28" t="s">
        <v>464</v>
      </c>
      <c r="BJ75" s="46" t="s">
        <v>1318</v>
      </c>
      <c r="BK75" s="12">
        <v>1955</v>
      </c>
      <c r="BL75" s="12" t="s">
        <v>424</v>
      </c>
      <c r="BM75" s="65" t="s">
        <v>1259</v>
      </c>
      <c r="BN75" s="46"/>
      <c r="BO75" s="11"/>
    </row>
    <row r="76" spans="1:67" ht="25.15" hidden="1" customHeight="1" x14ac:dyDescent="0.2">
      <c r="A76" s="18">
        <v>5</v>
      </c>
      <c r="B76" s="65" t="s">
        <v>35</v>
      </c>
      <c r="C76" s="12" t="s">
        <v>36</v>
      </c>
      <c r="D76" s="12" t="s">
        <v>427</v>
      </c>
      <c r="E76" s="65" t="s">
        <v>503</v>
      </c>
      <c r="F76" s="65" t="s">
        <v>798</v>
      </c>
      <c r="G76" s="65" t="s">
        <v>39</v>
      </c>
      <c r="H76" s="29">
        <v>82347</v>
      </c>
      <c r="I76" s="65" t="s">
        <v>37</v>
      </c>
      <c r="J76" s="65"/>
      <c r="K76" s="65" t="s">
        <v>1045</v>
      </c>
      <c r="L76" s="12" t="s">
        <v>1298</v>
      </c>
      <c r="M76" s="65" t="s">
        <v>988</v>
      </c>
      <c r="N76" s="65" t="s">
        <v>442</v>
      </c>
      <c r="O76" s="65" t="s">
        <v>449</v>
      </c>
      <c r="P76" s="12" t="s">
        <v>986</v>
      </c>
      <c r="Q76" s="12" t="s">
        <v>991</v>
      </c>
      <c r="R76" s="65" t="s">
        <v>453</v>
      </c>
      <c r="S76" s="65" t="s">
        <v>38</v>
      </c>
      <c r="T76" s="65" t="s">
        <v>39</v>
      </c>
      <c r="U76" s="12">
        <v>82347</v>
      </c>
      <c r="V76" s="65" t="s">
        <v>37</v>
      </c>
      <c r="W76" s="65" t="s">
        <v>38</v>
      </c>
      <c r="X76" s="65" t="s">
        <v>1263</v>
      </c>
      <c r="Y76" s="65" t="s">
        <v>1110</v>
      </c>
      <c r="Z76" s="65" t="s">
        <v>613</v>
      </c>
      <c r="AA76" s="65" t="s">
        <v>893</v>
      </c>
      <c r="AB76" s="20" t="str">
        <f>HYPERLINK(tbl_Kitas[[#This Row],[Internet-Seite]],"Link")</f>
        <v>Link</v>
      </c>
      <c r="AC76" s="12">
        <v>2</v>
      </c>
      <c r="AD76" s="12">
        <v>0</v>
      </c>
      <c r="AE76" s="12">
        <v>1</v>
      </c>
      <c r="AF76" s="12">
        <v>1</v>
      </c>
      <c r="AG76" s="12">
        <v>47</v>
      </c>
      <c r="AH76" s="28" t="s">
        <v>986</v>
      </c>
      <c r="AI76" s="12">
        <v>0</v>
      </c>
      <c r="AJ76" s="12">
        <v>22</v>
      </c>
      <c r="AK76" s="12">
        <v>25</v>
      </c>
      <c r="AL76" s="34">
        <v>70</v>
      </c>
      <c r="AM76" s="34">
        <v>0</v>
      </c>
      <c r="AN76" s="34">
        <v>25</v>
      </c>
      <c r="AO76" s="34">
        <v>45</v>
      </c>
      <c r="AP76" s="19" t="s">
        <v>464</v>
      </c>
      <c r="AQ76" s="19" t="s">
        <v>465</v>
      </c>
      <c r="AR76" s="19" t="s">
        <v>465</v>
      </c>
      <c r="AS76" s="12" t="s">
        <v>464</v>
      </c>
      <c r="AT76" s="12" t="s">
        <v>465</v>
      </c>
      <c r="AU76" s="65" t="s">
        <v>11</v>
      </c>
      <c r="AV76" s="65"/>
      <c r="AW76" s="12" t="s">
        <v>464</v>
      </c>
      <c r="AX76" s="12" t="s">
        <v>465</v>
      </c>
      <c r="AY76" s="12" t="s">
        <v>1010</v>
      </c>
      <c r="AZ76" s="12" t="s">
        <v>464</v>
      </c>
      <c r="BA76" s="12" t="s">
        <v>465</v>
      </c>
      <c r="BB76" s="12" t="s">
        <v>464</v>
      </c>
      <c r="BC76" s="12" t="s">
        <v>464</v>
      </c>
      <c r="BD76" s="12" t="s">
        <v>464</v>
      </c>
      <c r="BE76" s="12" t="s">
        <v>464</v>
      </c>
      <c r="BF76" s="12" t="s">
        <v>464</v>
      </c>
      <c r="BG76" s="12" t="s">
        <v>464</v>
      </c>
      <c r="BH76" s="20" t="s">
        <v>1233</v>
      </c>
      <c r="BI76" s="12" t="s">
        <v>465</v>
      </c>
      <c r="BJ76" s="46" t="s">
        <v>1237</v>
      </c>
      <c r="BK76" s="12">
        <v>2007</v>
      </c>
      <c r="BL76" s="12" t="s">
        <v>424</v>
      </c>
      <c r="BM76" s="65" t="s">
        <v>1255</v>
      </c>
      <c r="BN76" s="46"/>
      <c r="BO76" s="11"/>
    </row>
    <row r="77" spans="1:67" ht="25.15" hidden="1" customHeight="1" x14ac:dyDescent="0.2">
      <c r="A77" s="18">
        <v>56</v>
      </c>
      <c r="B77" s="65" t="s">
        <v>205</v>
      </c>
      <c r="C77" s="12" t="s">
        <v>206</v>
      </c>
      <c r="D77" s="12" t="s">
        <v>427</v>
      </c>
      <c r="E77" s="65" t="s">
        <v>546</v>
      </c>
      <c r="F77" s="65" t="s">
        <v>841</v>
      </c>
      <c r="G77" s="65" t="s">
        <v>207</v>
      </c>
      <c r="H77" s="19">
        <v>82377</v>
      </c>
      <c r="I77" s="65" t="s">
        <v>186</v>
      </c>
      <c r="J77" s="65"/>
      <c r="K77" s="65" t="s">
        <v>1165</v>
      </c>
      <c r="L77" s="12" t="s">
        <v>1298</v>
      </c>
      <c r="M77" s="65" t="s">
        <v>15</v>
      </c>
      <c r="N77" s="65" t="s">
        <v>442</v>
      </c>
      <c r="O77" s="65" t="s">
        <v>992</v>
      </c>
      <c r="P77" s="12" t="s">
        <v>986</v>
      </c>
      <c r="Q77" s="12" t="s">
        <v>444</v>
      </c>
      <c r="R77" s="65" t="s">
        <v>995</v>
      </c>
      <c r="S77" s="65" t="s">
        <v>1002</v>
      </c>
      <c r="T77" s="65" t="s">
        <v>207</v>
      </c>
      <c r="U77" s="19">
        <v>82377</v>
      </c>
      <c r="V77" s="65" t="s">
        <v>186</v>
      </c>
      <c r="W77" s="65" t="s">
        <v>208</v>
      </c>
      <c r="X77" s="65" t="s">
        <v>1038</v>
      </c>
      <c r="Y77" s="65" t="s">
        <v>747</v>
      </c>
      <c r="Z77" s="65" t="s">
        <v>656</v>
      </c>
      <c r="AA77" s="65" t="s">
        <v>935</v>
      </c>
      <c r="AB77" s="20" t="str">
        <f>HYPERLINK(tbl_Kitas[[#This Row],[Internet-Seite]],"Link")</f>
        <v>Link</v>
      </c>
      <c r="AC77" s="12">
        <v>2</v>
      </c>
      <c r="AD77" s="12">
        <v>0</v>
      </c>
      <c r="AE77" s="12">
        <v>2</v>
      </c>
      <c r="AF77" s="12">
        <v>0</v>
      </c>
      <c r="AG77" s="12">
        <v>49</v>
      </c>
      <c r="AH77" s="28" t="s">
        <v>986</v>
      </c>
      <c r="AI77" s="12">
        <v>0</v>
      </c>
      <c r="AJ77" s="12">
        <v>49</v>
      </c>
      <c r="AK77" s="12">
        <v>0</v>
      </c>
      <c r="AL77" s="19">
        <v>60</v>
      </c>
      <c r="AM77" s="19">
        <v>12</v>
      </c>
      <c r="AN77" s="19">
        <v>48</v>
      </c>
      <c r="AO77" s="19">
        <v>0</v>
      </c>
      <c r="AP77" s="19" t="s">
        <v>464</v>
      </c>
      <c r="AQ77" s="19" t="s">
        <v>465</v>
      </c>
      <c r="AR77" s="19" t="s">
        <v>464</v>
      </c>
      <c r="AS77" s="12" t="s">
        <v>464</v>
      </c>
      <c r="AT77" s="12" t="s">
        <v>464</v>
      </c>
      <c r="AU77" s="65" t="s">
        <v>11</v>
      </c>
      <c r="AV77" s="65"/>
      <c r="AW77" s="12" t="s">
        <v>464</v>
      </c>
      <c r="AX77" s="12" t="s">
        <v>465</v>
      </c>
      <c r="AY77" s="12" t="s">
        <v>1010</v>
      </c>
      <c r="AZ77" s="12" t="s">
        <v>464</v>
      </c>
      <c r="BA77" s="12" t="s">
        <v>465</v>
      </c>
      <c r="BB77" s="12" t="s">
        <v>464</v>
      </c>
      <c r="BC77" s="12" t="s">
        <v>464</v>
      </c>
      <c r="BD77" s="12" t="s">
        <v>464</v>
      </c>
      <c r="BE77" s="12" t="s">
        <v>465</v>
      </c>
      <c r="BF77" s="12" t="s">
        <v>464</v>
      </c>
      <c r="BG77" s="12" t="s">
        <v>464</v>
      </c>
      <c r="BH77" s="20" t="s">
        <v>1233</v>
      </c>
      <c r="BI77" s="12" t="s">
        <v>465</v>
      </c>
      <c r="BJ77" s="46" t="s">
        <v>1313</v>
      </c>
      <c r="BK77" s="12">
        <v>2002</v>
      </c>
      <c r="BL77" s="12" t="s">
        <v>424</v>
      </c>
      <c r="BM77" s="65" t="s">
        <v>1261</v>
      </c>
      <c r="BN77" s="46"/>
      <c r="BO77" s="11"/>
    </row>
    <row r="78" spans="1:67" ht="25.15" hidden="1" customHeight="1" x14ac:dyDescent="0.2">
      <c r="A78" s="18">
        <v>28</v>
      </c>
      <c r="B78" s="65" t="s">
        <v>481</v>
      </c>
      <c r="C78" s="12" t="s">
        <v>122</v>
      </c>
      <c r="D78" s="12" t="s">
        <v>427</v>
      </c>
      <c r="E78" s="65" t="s">
        <v>522</v>
      </c>
      <c r="F78" s="65" t="s">
        <v>817</v>
      </c>
      <c r="G78" s="65" t="s">
        <v>123</v>
      </c>
      <c r="H78" s="19">
        <v>82396</v>
      </c>
      <c r="I78" s="65" t="s">
        <v>120</v>
      </c>
      <c r="J78" s="65" t="s">
        <v>438</v>
      </c>
      <c r="K78" s="65" t="s">
        <v>1212</v>
      </c>
      <c r="L78" s="12" t="s">
        <v>423</v>
      </c>
      <c r="M78" s="65" t="s">
        <v>1402</v>
      </c>
      <c r="N78" s="65" t="s">
        <v>989</v>
      </c>
      <c r="O78" s="65" t="s">
        <v>451</v>
      </c>
      <c r="P78" s="12" t="s">
        <v>986</v>
      </c>
      <c r="Q78" s="12" t="s">
        <v>444</v>
      </c>
      <c r="R78" s="65" t="s">
        <v>454</v>
      </c>
      <c r="S78" s="65" t="s">
        <v>1103</v>
      </c>
      <c r="T78" s="65" t="s">
        <v>56</v>
      </c>
      <c r="U78" s="19">
        <v>86152</v>
      </c>
      <c r="V78" s="65" t="s">
        <v>57</v>
      </c>
      <c r="W78" s="65" t="s">
        <v>1006</v>
      </c>
      <c r="X78" s="65" t="s">
        <v>1019</v>
      </c>
      <c r="Y78" s="65" t="s">
        <v>124</v>
      </c>
      <c r="Z78" s="65" t="s">
        <v>632</v>
      </c>
      <c r="AA78" s="65" t="s">
        <v>911</v>
      </c>
      <c r="AB78" s="20" t="str">
        <f>HYPERLINK(tbl_Kitas[[#This Row],[Internet-Seite]],"Link")</f>
        <v>Link</v>
      </c>
      <c r="AC78" s="28">
        <v>3</v>
      </c>
      <c r="AD78" s="28">
        <v>0</v>
      </c>
      <c r="AE78" s="28">
        <v>2</v>
      </c>
      <c r="AF78" s="28">
        <v>1</v>
      </c>
      <c r="AG78" s="28">
        <v>50</v>
      </c>
      <c r="AH78" s="28" t="s">
        <v>423</v>
      </c>
      <c r="AI78" s="28">
        <v>0</v>
      </c>
      <c r="AJ78" s="28">
        <v>36</v>
      </c>
      <c r="AK78" s="28">
        <v>14</v>
      </c>
      <c r="AL78" s="34">
        <v>50</v>
      </c>
      <c r="AM78" s="34">
        <v>6</v>
      </c>
      <c r="AN78" s="34">
        <v>44</v>
      </c>
      <c r="AO78" s="34">
        <v>0</v>
      </c>
      <c r="AP78" s="19" t="s">
        <v>464</v>
      </c>
      <c r="AQ78" s="19" t="s">
        <v>465</v>
      </c>
      <c r="AR78" s="19" t="s">
        <v>465</v>
      </c>
      <c r="AS78" s="12" t="s">
        <v>464</v>
      </c>
      <c r="AT78" s="12" t="s">
        <v>464</v>
      </c>
      <c r="AU78" s="65" t="s">
        <v>11</v>
      </c>
      <c r="AV78" s="65"/>
      <c r="AW78" s="12" t="s">
        <v>464</v>
      </c>
      <c r="AX78" s="12" t="s">
        <v>465</v>
      </c>
      <c r="AY78" s="12" t="s">
        <v>1010</v>
      </c>
      <c r="AZ78" s="12" t="s">
        <v>464</v>
      </c>
      <c r="BA78" s="12" t="s">
        <v>464</v>
      </c>
      <c r="BB78" s="12" t="s">
        <v>464</v>
      </c>
      <c r="BC78" s="12" t="s">
        <v>464</v>
      </c>
      <c r="BD78" s="12" t="s">
        <v>464</v>
      </c>
      <c r="BE78" s="12" t="s">
        <v>464</v>
      </c>
      <c r="BF78" s="12" t="s">
        <v>464</v>
      </c>
      <c r="BG78" s="12" t="s">
        <v>464</v>
      </c>
      <c r="BH78" s="20" t="s">
        <v>1233</v>
      </c>
      <c r="BI78" s="12" t="s">
        <v>465</v>
      </c>
      <c r="BJ78" s="46" t="s">
        <v>1308</v>
      </c>
      <c r="BK78" s="12" t="s">
        <v>1239</v>
      </c>
      <c r="BL78" s="12" t="s">
        <v>424</v>
      </c>
      <c r="BM78" s="65" t="s">
        <v>1261</v>
      </c>
      <c r="BN78" s="46"/>
      <c r="BO78" s="11"/>
    </row>
    <row r="79" spans="1:67" ht="25.15" hidden="1" customHeight="1" x14ac:dyDescent="0.2">
      <c r="A79" s="18">
        <v>68</v>
      </c>
      <c r="B79" s="65" t="s">
        <v>1093</v>
      </c>
      <c r="C79" s="12" t="s">
        <v>244</v>
      </c>
      <c r="D79" s="12" t="s">
        <v>427</v>
      </c>
      <c r="E79" s="65" t="s">
        <v>555</v>
      </c>
      <c r="F79" s="65" t="s">
        <v>850</v>
      </c>
      <c r="G79" s="65" t="s">
        <v>245</v>
      </c>
      <c r="H79" s="19">
        <v>82399</v>
      </c>
      <c r="I79" s="65" t="s">
        <v>246</v>
      </c>
      <c r="J79" s="65"/>
      <c r="K79" s="65" t="s">
        <v>1175</v>
      </c>
      <c r="L79" s="12" t="s">
        <v>423</v>
      </c>
      <c r="M79" s="65" t="s">
        <v>1230</v>
      </c>
      <c r="N79" s="65" t="s">
        <v>989</v>
      </c>
      <c r="O79" s="65" t="s">
        <v>449</v>
      </c>
      <c r="P79" s="12" t="s">
        <v>986</v>
      </c>
      <c r="Q79" s="12" t="s">
        <v>444</v>
      </c>
      <c r="R79" s="65" t="s">
        <v>453</v>
      </c>
      <c r="S79" s="65" t="s">
        <v>999</v>
      </c>
      <c r="T79" s="65" t="s">
        <v>141</v>
      </c>
      <c r="U79" s="19">
        <v>80686</v>
      </c>
      <c r="V79" s="65" t="s">
        <v>142</v>
      </c>
      <c r="W79" s="65" t="s">
        <v>143</v>
      </c>
      <c r="X79" s="65" t="s">
        <v>1042</v>
      </c>
      <c r="Y79" s="65" t="s">
        <v>757</v>
      </c>
      <c r="Z79" s="65" t="s">
        <v>666</v>
      </c>
      <c r="AA79" s="65" t="s">
        <v>945</v>
      </c>
      <c r="AB79" s="20" t="str">
        <f>HYPERLINK(tbl_Kitas[[#This Row],[Internet-Seite]],"Link")</f>
        <v>Link</v>
      </c>
      <c r="AC79" s="12">
        <v>2</v>
      </c>
      <c r="AD79" s="12">
        <v>1</v>
      </c>
      <c r="AE79" s="12">
        <v>1</v>
      </c>
      <c r="AF79" s="12">
        <v>0</v>
      </c>
      <c r="AG79" s="12">
        <v>39</v>
      </c>
      <c r="AH79" s="28" t="s">
        <v>423</v>
      </c>
      <c r="AI79" s="12">
        <v>13</v>
      </c>
      <c r="AJ79" s="12">
        <v>26</v>
      </c>
      <c r="AK79" s="12">
        <v>0</v>
      </c>
      <c r="AL79" s="34">
        <v>50</v>
      </c>
      <c r="AM79" s="34">
        <v>12</v>
      </c>
      <c r="AN79" s="34">
        <v>26</v>
      </c>
      <c r="AO79" s="34">
        <v>0</v>
      </c>
      <c r="AP79" s="19" t="s">
        <v>465</v>
      </c>
      <c r="AQ79" s="19" t="s">
        <v>465</v>
      </c>
      <c r="AR79" s="19" t="s">
        <v>464</v>
      </c>
      <c r="AS79" s="12" t="s">
        <v>464</v>
      </c>
      <c r="AT79" s="12" t="s">
        <v>464</v>
      </c>
      <c r="AU79" s="65" t="s">
        <v>10</v>
      </c>
      <c r="AV79" s="65"/>
      <c r="AW79" s="12" t="s">
        <v>465</v>
      </c>
      <c r="AX79" s="12" t="s">
        <v>464</v>
      </c>
      <c r="AY79" s="12" t="s">
        <v>468</v>
      </c>
      <c r="AZ79" s="12" t="s">
        <v>464</v>
      </c>
      <c r="BA79" s="12" t="s">
        <v>464</v>
      </c>
      <c r="BB79" s="12" t="s">
        <v>464</v>
      </c>
      <c r="BC79" s="12" t="s">
        <v>464</v>
      </c>
      <c r="BD79" s="12" t="s">
        <v>464</v>
      </c>
      <c r="BE79" s="12" t="s">
        <v>464</v>
      </c>
      <c r="BF79" s="12" t="s">
        <v>464</v>
      </c>
      <c r="BG79" s="12" t="s">
        <v>464</v>
      </c>
      <c r="BH79" s="20" t="s">
        <v>1233</v>
      </c>
      <c r="BI79" s="12" t="s">
        <v>465</v>
      </c>
      <c r="BJ79" s="46"/>
      <c r="BK79" s="12">
        <v>2008</v>
      </c>
      <c r="BL79" s="12" t="s">
        <v>424</v>
      </c>
      <c r="BM79" s="65" t="s">
        <v>1259</v>
      </c>
      <c r="BN79" s="46"/>
      <c r="BO79" s="11"/>
    </row>
    <row r="80" spans="1:67" ht="25.15" hidden="1" customHeight="1" x14ac:dyDescent="0.2">
      <c r="A80" s="18">
        <v>48</v>
      </c>
      <c r="B80" s="65" t="s">
        <v>180</v>
      </c>
      <c r="C80" s="12" t="s">
        <v>181</v>
      </c>
      <c r="D80" s="12" t="s">
        <v>427</v>
      </c>
      <c r="E80" s="65" t="s">
        <v>539</v>
      </c>
      <c r="F80" s="65" t="s">
        <v>834</v>
      </c>
      <c r="G80" s="65" t="s">
        <v>182</v>
      </c>
      <c r="H80" s="19">
        <v>86971</v>
      </c>
      <c r="I80" s="65" t="s">
        <v>22</v>
      </c>
      <c r="J80" s="65"/>
      <c r="K80" s="65" t="s">
        <v>1158</v>
      </c>
      <c r="L80" s="12" t="s">
        <v>1296</v>
      </c>
      <c r="M80" s="65" t="s">
        <v>15</v>
      </c>
      <c r="N80" s="65" t="s">
        <v>442</v>
      </c>
      <c r="O80" s="65" t="s">
        <v>992</v>
      </c>
      <c r="P80" s="12" t="s">
        <v>422</v>
      </c>
      <c r="Q80" s="12" t="s">
        <v>446</v>
      </c>
      <c r="R80" s="65" t="s">
        <v>994</v>
      </c>
      <c r="S80" s="65" t="s">
        <v>996</v>
      </c>
      <c r="T80" s="65" t="s">
        <v>21</v>
      </c>
      <c r="U80" s="19">
        <v>86971</v>
      </c>
      <c r="V80" s="65" t="s">
        <v>22</v>
      </c>
      <c r="W80" s="65" t="s">
        <v>1007</v>
      </c>
      <c r="X80" s="65" t="s">
        <v>23</v>
      </c>
      <c r="Y80" s="65" t="s">
        <v>739</v>
      </c>
      <c r="Z80" s="65" t="s">
        <v>649</v>
      </c>
      <c r="AA80" s="65" t="s">
        <v>928</v>
      </c>
      <c r="AB80" s="20" t="str">
        <f>HYPERLINK(tbl_Kitas[[#This Row],[Internet-Seite]],"Link")</f>
        <v>Link</v>
      </c>
      <c r="AC80" s="12">
        <v>1</v>
      </c>
      <c r="AD80" s="12">
        <v>0</v>
      </c>
      <c r="AE80" s="12">
        <v>1</v>
      </c>
      <c r="AF80" s="12">
        <v>0</v>
      </c>
      <c r="AG80" s="12">
        <v>20</v>
      </c>
      <c r="AH80" s="12" t="s">
        <v>422</v>
      </c>
      <c r="AI80" s="12">
        <v>0</v>
      </c>
      <c r="AJ80" s="12">
        <v>20</v>
      </c>
      <c r="AK80" s="12">
        <v>0</v>
      </c>
      <c r="AL80" s="19">
        <v>20</v>
      </c>
      <c r="AM80" s="19">
        <v>0</v>
      </c>
      <c r="AN80" s="19">
        <v>20</v>
      </c>
      <c r="AO80" s="19">
        <v>0</v>
      </c>
      <c r="AP80" s="19" t="s">
        <v>464</v>
      </c>
      <c r="AQ80" s="19" t="s">
        <v>465</v>
      </c>
      <c r="AR80" s="19" t="s">
        <v>464</v>
      </c>
      <c r="AS80" s="12" t="s">
        <v>464</v>
      </c>
      <c r="AT80" s="12" t="s">
        <v>464</v>
      </c>
      <c r="AU80" s="65" t="s">
        <v>11</v>
      </c>
      <c r="AV80" s="65"/>
      <c r="AW80" s="12" t="s">
        <v>464</v>
      </c>
      <c r="AX80" s="12" t="s">
        <v>465</v>
      </c>
      <c r="AY80" s="12" t="s">
        <v>1010</v>
      </c>
      <c r="AZ80" s="12" t="s">
        <v>464</v>
      </c>
      <c r="BA80" s="12" t="s">
        <v>465</v>
      </c>
      <c r="BB80" s="12" t="s">
        <v>464</v>
      </c>
      <c r="BC80" s="12" t="s">
        <v>464</v>
      </c>
      <c r="BD80" s="12" t="s">
        <v>464</v>
      </c>
      <c r="BE80" s="12" t="s">
        <v>464</v>
      </c>
      <c r="BF80" s="12" t="s">
        <v>464</v>
      </c>
      <c r="BG80" s="12" t="s">
        <v>464</v>
      </c>
      <c r="BH80" s="12" t="s">
        <v>1240</v>
      </c>
      <c r="BI80" s="12" t="s">
        <v>465</v>
      </c>
      <c r="BJ80" s="46" t="s">
        <v>1241</v>
      </c>
      <c r="BK80" s="12">
        <v>2013</v>
      </c>
      <c r="BL80" s="12" t="s">
        <v>424</v>
      </c>
      <c r="BM80" s="65" t="s">
        <v>1256</v>
      </c>
      <c r="BN80" s="46"/>
      <c r="BO80" s="11"/>
    </row>
    <row r="81" spans="1:67" ht="25.15" hidden="1" customHeight="1" x14ac:dyDescent="0.2">
      <c r="A81" s="18">
        <v>77</v>
      </c>
      <c r="B81" s="65" t="s">
        <v>492</v>
      </c>
      <c r="C81" s="12" t="s">
        <v>281</v>
      </c>
      <c r="D81" s="12" t="s">
        <v>427</v>
      </c>
      <c r="E81" s="65" t="s">
        <v>564</v>
      </c>
      <c r="F81" s="65" t="s">
        <v>859</v>
      </c>
      <c r="G81" s="65" t="s">
        <v>282</v>
      </c>
      <c r="H81" s="19">
        <v>86956</v>
      </c>
      <c r="I81" s="65" t="s">
        <v>264</v>
      </c>
      <c r="J81" s="65"/>
      <c r="K81" s="65" t="s">
        <v>1184</v>
      </c>
      <c r="L81" s="12" t="s">
        <v>1296</v>
      </c>
      <c r="M81" s="65" t="s">
        <v>15</v>
      </c>
      <c r="N81" s="65" t="s">
        <v>989</v>
      </c>
      <c r="O81" s="65" t="s">
        <v>450</v>
      </c>
      <c r="P81" s="12" t="s">
        <v>986</v>
      </c>
      <c r="Q81" s="12" t="s">
        <v>445</v>
      </c>
      <c r="R81" s="65" t="s">
        <v>453</v>
      </c>
      <c r="S81" s="65" t="s">
        <v>276</v>
      </c>
      <c r="T81" s="65" t="s">
        <v>277</v>
      </c>
      <c r="U81" s="19">
        <v>86956</v>
      </c>
      <c r="V81" s="65" t="s">
        <v>264</v>
      </c>
      <c r="W81" s="65" t="s">
        <v>276</v>
      </c>
      <c r="X81" s="65" t="s">
        <v>1027</v>
      </c>
      <c r="Y81" s="65" t="s">
        <v>764</v>
      </c>
      <c r="Z81" s="65" t="s">
        <v>676</v>
      </c>
      <c r="AA81" s="65" t="s">
        <v>954</v>
      </c>
      <c r="AB81" s="20" t="str">
        <f>HYPERLINK(tbl_Kitas[[#This Row],[Internet-Seite]],"Link")</f>
        <v>Link</v>
      </c>
      <c r="AC81" s="12">
        <v>2</v>
      </c>
      <c r="AD81" s="12">
        <v>0</v>
      </c>
      <c r="AE81" s="12">
        <v>2</v>
      </c>
      <c r="AF81" s="12">
        <v>0</v>
      </c>
      <c r="AG81" s="12">
        <v>50</v>
      </c>
      <c r="AH81" s="28" t="s">
        <v>423</v>
      </c>
      <c r="AI81" s="12">
        <v>0</v>
      </c>
      <c r="AJ81" s="12">
        <v>50</v>
      </c>
      <c r="AK81" s="12">
        <v>0</v>
      </c>
      <c r="AL81" s="19">
        <v>50</v>
      </c>
      <c r="AM81" s="19">
        <v>0</v>
      </c>
      <c r="AN81" s="19">
        <v>50</v>
      </c>
      <c r="AO81" s="19">
        <v>0</v>
      </c>
      <c r="AP81" s="19" t="s">
        <v>464</v>
      </c>
      <c r="AQ81" s="19" t="s">
        <v>465</v>
      </c>
      <c r="AR81" s="19" t="s">
        <v>464</v>
      </c>
      <c r="AS81" s="12" t="s">
        <v>464</v>
      </c>
      <c r="AT81" s="12" t="s">
        <v>464</v>
      </c>
      <c r="AU81" s="65" t="s">
        <v>1360</v>
      </c>
      <c r="AV81" s="65"/>
      <c r="AW81" s="12" t="s">
        <v>464</v>
      </c>
      <c r="AX81" s="12" t="s">
        <v>464</v>
      </c>
      <c r="AY81" s="12" t="s">
        <v>469</v>
      </c>
      <c r="AZ81" s="12" t="s">
        <v>464</v>
      </c>
      <c r="BA81" s="12" t="s">
        <v>464</v>
      </c>
      <c r="BB81" s="12" t="s">
        <v>464</v>
      </c>
      <c r="BC81" s="12" t="s">
        <v>464</v>
      </c>
      <c r="BD81" s="12" t="s">
        <v>464</v>
      </c>
      <c r="BE81" s="12" t="s">
        <v>464</v>
      </c>
      <c r="BF81" s="12" t="s">
        <v>464</v>
      </c>
      <c r="BG81" s="12" t="s">
        <v>464</v>
      </c>
      <c r="BH81" s="20" t="s">
        <v>1233</v>
      </c>
      <c r="BI81" s="28" t="s">
        <v>464</v>
      </c>
      <c r="BJ81" s="46" t="s">
        <v>1318</v>
      </c>
      <c r="BK81" s="12" t="s">
        <v>1239</v>
      </c>
      <c r="BL81" s="12" t="s">
        <v>424</v>
      </c>
      <c r="BM81" s="65" t="s">
        <v>1259</v>
      </c>
      <c r="BN81" s="46"/>
      <c r="BO81" s="11"/>
    </row>
    <row r="82" spans="1:67" ht="25.15" hidden="1" customHeight="1" x14ac:dyDescent="0.2">
      <c r="A82" s="18">
        <v>112</v>
      </c>
      <c r="B82" s="65" t="s">
        <v>393</v>
      </c>
      <c r="C82" s="12" t="s">
        <v>394</v>
      </c>
      <c r="D82" s="12" t="s">
        <v>427</v>
      </c>
      <c r="E82" s="65" t="s">
        <v>593</v>
      </c>
      <c r="F82" s="65" t="s">
        <v>888</v>
      </c>
      <c r="G82" s="65" t="s">
        <v>395</v>
      </c>
      <c r="H82" s="19">
        <v>82409</v>
      </c>
      <c r="I82" s="65" t="s">
        <v>396</v>
      </c>
      <c r="J82" s="65"/>
      <c r="K82" s="65" t="s">
        <v>1210</v>
      </c>
      <c r="L82" s="12" t="s">
        <v>1297</v>
      </c>
      <c r="M82" s="65" t="s">
        <v>15</v>
      </c>
      <c r="N82" s="65" t="s">
        <v>442</v>
      </c>
      <c r="O82" s="65" t="s">
        <v>450</v>
      </c>
      <c r="P82" s="12" t="s">
        <v>423</v>
      </c>
      <c r="Q82" s="12" t="s">
        <v>446</v>
      </c>
      <c r="R82" s="65" t="s">
        <v>454</v>
      </c>
      <c r="S82" s="65" t="s">
        <v>397</v>
      </c>
      <c r="T82" s="65" t="s">
        <v>398</v>
      </c>
      <c r="U82" s="19">
        <v>82409</v>
      </c>
      <c r="V82" s="65" t="s">
        <v>396</v>
      </c>
      <c r="W82" s="65" t="s">
        <v>397</v>
      </c>
      <c r="X82" s="65" t="s">
        <v>1009</v>
      </c>
      <c r="Y82" s="65" t="s">
        <v>793</v>
      </c>
      <c r="Z82" s="65" t="s">
        <v>703</v>
      </c>
      <c r="AA82" s="65" t="s">
        <v>984</v>
      </c>
      <c r="AB82" s="20" t="str">
        <f>HYPERLINK(tbl_Kitas[[#This Row],[Internet-Seite]],"Link")</f>
        <v>Link</v>
      </c>
      <c r="AC82" s="12">
        <v>2</v>
      </c>
      <c r="AD82" s="12">
        <v>0</v>
      </c>
      <c r="AE82" s="12">
        <v>2</v>
      </c>
      <c r="AF82" s="12">
        <v>0</v>
      </c>
      <c r="AG82" s="12">
        <v>50</v>
      </c>
      <c r="AH82" s="28" t="s">
        <v>423</v>
      </c>
      <c r="AI82" s="12">
        <v>0</v>
      </c>
      <c r="AJ82" s="12">
        <v>50</v>
      </c>
      <c r="AK82" s="12">
        <v>0</v>
      </c>
      <c r="AL82" s="34">
        <v>50</v>
      </c>
      <c r="AM82" s="34">
        <v>0</v>
      </c>
      <c r="AN82" s="34">
        <v>0</v>
      </c>
      <c r="AO82" s="34">
        <v>0</v>
      </c>
      <c r="AP82" s="19" t="s">
        <v>464</v>
      </c>
      <c r="AQ82" s="19" t="s">
        <v>465</v>
      </c>
      <c r="AR82" s="19" t="s">
        <v>464</v>
      </c>
      <c r="AS82" s="12" t="s">
        <v>464</v>
      </c>
      <c r="AT82" s="12" t="s">
        <v>464</v>
      </c>
      <c r="AU82" s="65" t="s">
        <v>1360</v>
      </c>
      <c r="AV82" s="65"/>
      <c r="AW82" s="12" t="s">
        <v>464</v>
      </c>
      <c r="AX82" s="12" t="s">
        <v>464</v>
      </c>
      <c r="AY82" s="12" t="s">
        <v>469</v>
      </c>
      <c r="AZ82" s="12" t="s">
        <v>464</v>
      </c>
      <c r="BA82" s="12" t="s">
        <v>465</v>
      </c>
      <c r="BB82" s="12" t="s">
        <v>464</v>
      </c>
      <c r="BC82" s="12" t="s">
        <v>464</v>
      </c>
      <c r="BD82" s="12" t="s">
        <v>464</v>
      </c>
      <c r="BE82" s="12" t="s">
        <v>464</v>
      </c>
      <c r="BF82" s="12" t="s">
        <v>464</v>
      </c>
      <c r="BG82" s="12" t="s">
        <v>464</v>
      </c>
      <c r="BH82" s="23" t="s">
        <v>1233</v>
      </c>
      <c r="BI82" s="28" t="s">
        <v>464</v>
      </c>
      <c r="BJ82" s="46"/>
      <c r="BK82" s="12">
        <v>1995</v>
      </c>
      <c r="BL82" s="12" t="s">
        <v>424</v>
      </c>
      <c r="BM82" s="65" t="s">
        <v>1255</v>
      </c>
      <c r="BN82" s="46"/>
      <c r="BO82" s="11"/>
    </row>
    <row r="83" spans="1:67" ht="25.15" hidden="1" customHeight="1" x14ac:dyDescent="0.2">
      <c r="A83" s="18">
        <v>93</v>
      </c>
      <c r="B83" s="65" t="s">
        <v>335</v>
      </c>
      <c r="C83" s="12" t="s">
        <v>336</v>
      </c>
      <c r="D83" s="12" t="s">
        <v>427</v>
      </c>
      <c r="E83" s="65" t="s">
        <v>577</v>
      </c>
      <c r="F83" s="65" t="s">
        <v>872</v>
      </c>
      <c r="G83" s="65" t="s">
        <v>337</v>
      </c>
      <c r="H83" s="19">
        <v>82362</v>
      </c>
      <c r="I83" s="65" t="s">
        <v>322</v>
      </c>
      <c r="J83" s="65"/>
      <c r="K83" s="65" t="s">
        <v>1196</v>
      </c>
      <c r="L83" s="12" t="s">
        <v>423</v>
      </c>
      <c r="M83" s="65" t="s">
        <v>1230</v>
      </c>
      <c r="N83" s="65" t="s">
        <v>442</v>
      </c>
      <c r="O83" s="65" t="s">
        <v>449</v>
      </c>
      <c r="P83" s="12" t="s">
        <v>986</v>
      </c>
      <c r="Q83" s="12" t="s">
        <v>445</v>
      </c>
      <c r="R83" s="65" t="s">
        <v>453</v>
      </c>
      <c r="S83" s="65" t="s">
        <v>338</v>
      </c>
      <c r="T83" s="65" t="s">
        <v>339</v>
      </c>
      <c r="U83" s="19">
        <v>82362</v>
      </c>
      <c r="V83" s="65" t="s">
        <v>322</v>
      </c>
      <c r="W83" s="65" t="s">
        <v>338</v>
      </c>
      <c r="X83" s="65" t="s">
        <v>778</v>
      </c>
      <c r="Y83" s="65" t="s">
        <v>778</v>
      </c>
      <c r="Z83" s="65" t="s">
        <v>688</v>
      </c>
      <c r="AA83" s="65" t="s">
        <v>968</v>
      </c>
      <c r="AB83" s="20" t="str">
        <f>HYPERLINK(tbl_Kitas[[#This Row],[Internet-Seite]],"Link")</f>
        <v>Link</v>
      </c>
      <c r="AC83" s="42">
        <v>2</v>
      </c>
      <c r="AD83" s="42">
        <v>1</v>
      </c>
      <c r="AE83" s="42">
        <v>1</v>
      </c>
      <c r="AF83" s="42">
        <v>0</v>
      </c>
      <c r="AG83" s="42">
        <v>49</v>
      </c>
      <c r="AH83" s="42" t="s">
        <v>986</v>
      </c>
      <c r="AI83" s="42">
        <v>24</v>
      </c>
      <c r="AJ83" s="42">
        <v>25</v>
      </c>
      <c r="AK83" s="42">
        <v>0</v>
      </c>
      <c r="AL83" s="19">
        <v>49</v>
      </c>
      <c r="AM83" s="19">
        <v>22</v>
      </c>
      <c r="AN83" s="19">
        <v>27</v>
      </c>
      <c r="AO83" s="19">
        <v>0</v>
      </c>
      <c r="AP83" s="19" t="s">
        <v>465</v>
      </c>
      <c r="AQ83" s="19" t="s">
        <v>465</v>
      </c>
      <c r="AR83" s="19" t="s">
        <v>464</v>
      </c>
      <c r="AS83" s="12" t="s">
        <v>464</v>
      </c>
      <c r="AT83" s="12" t="s">
        <v>464</v>
      </c>
      <c r="AU83" s="65" t="s">
        <v>1360</v>
      </c>
      <c r="AV83" s="65"/>
      <c r="AW83" s="12" t="s">
        <v>464</v>
      </c>
      <c r="AX83" s="12" t="s">
        <v>464</v>
      </c>
      <c r="AY83" s="12" t="s">
        <v>469</v>
      </c>
      <c r="AZ83" s="12" t="s">
        <v>464</v>
      </c>
      <c r="BA83" s="12" t="s">
        <v>464</v>
      </c>
      <c r="BB83" s="12" t="s">
        <v>464</v>
      </c>
      <c r="BC83" s="12" t="s">
        <v>464</v>
      </c>
      <c r="BD83" s="12" t="s">
        <v>464</v>
      </c>
      <c r="BE83" s="12" t="s">
        <v>465</v>
      </c>
      <c r="BF83" s="12" t="s">
        <v>464</v>
      </c>
      <c r="BG83" s="12" t="s">
        <v>464</v>
      </c>
      <c r="BH83" s="23" t="s">
        <v>1233</v>
      </c>
      <c r="BI83" s="28" t="s">
        <v>464</v>
      </c>
      <c r="BJ83" s="46"/>
      <c r="BK83" s="12" t="s">
        <v>1352</v>
      </c>
      <c r="BL83" s="12" t="s">
        <v>424</v>
      </c>
      <c r="BM83" s="65" t="s">
        <v>1255</v>
      </c>
      <c r="BN83" s="46"/>
      <c r="BO83" s="11"/>
    </row>
    <row r="84" spans="1:67" ht="25.15" hidden="1" customHeight="1" x14ac:dyDescent="0.2">
      <c r="A84" s="18">
        <v>92</v>
      </c>
      <c r="B84" s="65" t="s">
        <v>1344</v>
      </c>
      <c r="C84" s="12" t="s">
        <v>333</v>
      </c>
      <c r="D84" s="12" t="s">
        <v>428</v>
      </c>
      <c r="E84" s="65" t="s">
        <v>570</v>
      </c>
      <c r="F84" s="65" t="s">
        <v>865</v>
      </c>
      <c r="G84" s="65" t="s">
        <v>334</v>
      </c>
      <c r="H84" s="19">
        <v>82362</v>
      </c>
      <c r="I84" s="65" t="s">
        <v>322</v>
      </c>
      <c r="J84" s="65"/>
      <c r="K84" s="65" t="s">
        <v>1188</v>
      </c>
      <c r="L84" s="12" t="s">
        <v>423</v>
      </c>
      <c r="M84" s="65" t="s">
        <v>1230</v>
      </c>
      <c r="N84" s="65" t="s">
        <v>442</v>
      </c>
      <c r="O84" s="65" t="s">
        <v>449</v>
      </c>
      <c r="P84" s="12" t="s">
        <v>986</v>
      </c>
      <c r="Q84" s="12" t="s">
        <v>444</v>
      </c>
      <c r="R84" s="65" t="s">
        <v>453</v>
      </c>
      <c r="S84" s="65" t="s">
        <v>155</v>
      </c>
      <c r="T84" s="65" t="s">
        <v>156</v>
      </c>
      <c r="U84" s="19">
        <v>82380</v>
      </c>
      <c r="V84" s="65" t="s">
        <v>129</v>
      </c>
      <c r="W84" s="65" t="s">
        <v>155</v>
      </c>
      <c r="X84" s="65" t="s">
        <v>728</v>
      </c>
      <c r="Y84" s="65" t="s">
        <v>771</v>
      </c>
      <c r="Z84" s="65" t="s">
        <v>681</v>
      </c>
      <c r="AA84" s="65" t="s">
        <v>961</v>
      </c>
      <c r="AB84" s="20" t="str">
        <f>HYPERLINK(tbl_Kitas[[#This Row],[Internet-Seite]],"Link")</f>
        <v>Link</v>
      </c>
      <c r="AC84" s="12">
        <v>2</v>
      </c>
      <c r="AD84" s="12">
        <v>1</v>
      </c>
      <c r="AE84" s="12">
        <v>1</v>
      </c>
      <c r="AF84" s="12">
        <v>0</v>
      </c>
      <c r="AG84" s="12">
        <v>37</v>
      </c>
      <c r="AH84" s="42" t="s">
        <v>986</v>
      </c>
      <c r="AI84" s="12">
        <v>12</v>
      </c>
      <c r="AJ84" s="12">
        <v>25</v>
      </c>
      <c r="AK84" s="12">
        <v>0</v>
      </c>
      <c r="AL84" s="34">
        <v>50</v>
      </c>
      <c r="AM84" s="34">
        <v>12</v>
      </c>
      <c r="AN84" s="34">
        <v>26</v>
      </c>
      <c r="AO84" s="34">
        <v>0</v>
      </c>
      <c r="AP84" s="19" t="s">
        <v>465</v>
      </c>
      <c r="AQ84" s="19" t="s">
        <v>465</v>
      </c>
      <c r="AR84" s="19" t="s">
        <v>464</v>
      </c>
      <c r="AS84" s="12" t="s">
        <v>464</v>
      </c>
      <c r="AT84" s="12" t="s">
        <v>464</v>
      </c>
      <c r="AU84" s="66" t="s">
        <v>11</v>
      </c>
      <c r="AV84" s="74" t="s">
        <v>1365</v>
      </c>
      <c r="AW84" s="12" t="s">
        <v>464</v>
      </c>
      <c r="AX84" s="12" t="s">
        <v>464</v>
      </c>
      <c r="AY84" s="12" t="s">
        <v>1010</v>
      </c>
      <c r="AZ84" s="12" t="s">
        <v>464</v>
      </c>
      <c r="BA84" s="12" t="s">
        <v>464</v>
      </c>
      <c r="BB84" s="12" t="s">
        <v>464</v>
      </c>
      <c r="BC84" s="12" t="s">
        <v>464</v>
      </c>
      <c r="BD84" s="12" t="s">
        <v>465</v>
      </c>
      <c r="BE84" s="12" t="s">
        <v>464</v>
      </c>
      <c r="BF84" s="12" t="s">
        <v>464</v>
      </c>
      <c r="BG84" s="12" t="s">
        <v>464</v>
      </c>
      <c r="BH84" s="45" t="s">
        <v>1233</v>
      </c>
      <c r="BI84" s="12" t="s">
        <v>465</v>
      </c>
      <c r="BJ84" s="46"/>
      <c r="BK84" s="12">
        <v>1987</v>
      </c>
      <c r="BL84" s="12" t="s">
        <v>424</v>
      </c>
      <c r="BM84" s="65" t="s">
        <v>1257</v>
      </c>
      <c r="BN84" s="46"/>
      <c r="BO84" s="11"/>
    </row>
    <row r="85" spans="1:67" ht="25.15" hidden="1" customHeight="1" x14ac:dyDescent="0.2">
      <c r="A85" s="18">
        <v>102</v>
      </c>
      <c r="B85" s="65" t="s">
        <v>496</v>
      </c>
      <c r="C85" s="12" t="s">
        <v>365</v>
      </c>
      <c r="D85" s="12" t="s">
        <v>427</v>
      </c>
      <c r="E85" s="65" t="s">
        <v>580</v>
      </c>
      <c r="F85" s="65" t="s">
        <v>875</v>
      </c>
      <c r="G85" s="65" t="s">
        <v>366</v>
      </c>
      <c r="H85" s="19">
        <v>82362</v>
      </c>
      <c r="I85" s="65" t="s">
        <v>322</v>
      </c>
      <c r="J85" s="65"/>
      <c r="K85" s="65" t="s">
        <v>1199</v>
      </c>
      <c r="L85" s="12" t="s">
        <v>423</v>
      </c>
      <c r="M85" s="65" t="s">
        <v>1230</v>
      </c>
      <c r="N85" s="65" t="s">
        <v>442</v>
      </c>
      <c r="O85" s="65" t="s">
        <v>992</v>
      </c>
      <c r="P85" s="12" t="s">
        <v>986</v>
      </c>
      <c r="Q85" s="12" t="s">
        <v>444</v>
      </c>
      <c r="R85" s="65" t="s">
        <v>453</v>
      </c>
      <c r="S85" s="65" t="s">
        <v>358</v>
      </c>
      <c r="T85" s="65" t="s">
        <v>359</v>
      </c>
      <c r="U85" s="19">
        <v>82362</v>
      </c>
      <c r="V85" s="65" t="s">
        <v>322</v>
      </c>
      <c r="W85" s="65" t="s">
        <v>358</v>
      </c>
      <c r="X85" s="65" t="s">
        <v>1021</v>
      </c>
      <c r="Y85" s="65" t="s">
        <v>781</v>
      </c>
      <c r="Z85" s="65" t="s">
        <v>691</v>
      </c>
      <c r="AA85" s="65" t="s">
        <v>971</v>
      </c>
      <c r="AB85" s="20" t="str">
        <f>HYPERLINK(tbl_Kitas[[#This Row],[Internet-Seite]],"Link")</f>
        <v>Link</v>
      </c>
      <c r="AC85" s="12">
        <v>2</v>
      </c>
      <c r="AD85" s="12">
        <v>1</v>
      </c>
      <c r="AE85" s="12">
        <v>1</v>
      </c>
      <c r="AF85" s="12">
        <v>0</v>
      </c>
      <c r="AG85" s="12">
        <v>37</v>
      </c>
      <c r="AH85" s="42" t="s">
        <v>986</v>
      </c>
      <c r="AI85" s="12">
        <v>12</v>
      </c>
      <c r="AJ85" s="12">
        <v>25</v>
      </c>
      <c r="AK85" s="12">
        <v>0</v>
      </c>
      <c r="AL85" s="19">
        <v>37</v>
      </c>
      <c r="AM85" s="19">
        <v>12</v>
      </c>
      <c r="AN85" s="19">
        <v>25</v>
      </c>
      <c r="AO85" s="19">
        <v>0</v>
      </c>
      <c r="AP85" s="19" t="s">
        <v>465</v>
      </c>
      <c r="AQ85" s="19" t="s">
        <v>465</v>
      </c>
      <c r="AR85" s="19" t="s">
        <v>464</v>
      </c>
      <c r="AS85" s="12" t="s">
        <v>464</v>
      </c>
      <c r="AT85" s="12" t="s">
        <v>465</v>
      </c>
      <c r="AU85" s="65" t="s">
        <v>11</v>
      </c>
      <c r="AV85" s="65"/>
      <c r="AW85" s="12" t="s">
        <v>464</v>
      </c>
      <c r="AX85" s="12" t="s">
        <v>465</v>
      </c>
      <c r="AY85" s="12" t="s">
        <v>1010</v>
      </c>
      <c r="AZ85" s="12" t="s">
        <v>464</v>
      </c>
      <c r="BA85" s="12" t="s">
        <v>465</v>
      </c>
      <c r="BB85" s="12" t="s">
        <v>464</v>
      </c>
      <c r="BC85" s="12" t="s">
        <v>464</v>
      </c>
      <c r="BD85" s="12" t="s">
        <v>464</v>
      </c>
      <c r="BE85" s="12" t="s">
        <v>464</v>
      </c>
      <c r="BF85" s="12" t="s">
        <v>464</v>
      </c>
      <c r="BG85" s="12" t="s">
        <v>464</v>
      </c>
      <c r="BH85" s="20" t="s">
        <v>1233</v>
      </c>
      <c r="BI85" s="12" t="s">
        <v>465</v>
      </c>
      <c r="BJ85" s="46"/>
      <c r="BK85" s="12" t="s">
        <v>1239</v>
      </c>
      <c r="BL85" s="12" t="s">
        <v>424</v>
      </c>
      <c r="BM85" s="65" t="s">
        <v>1256</v>
      </c>
      <c r="BN85" s="46"/>
      <c r="BO85" s="11"/>
    </row>
    <row r="86" spans="1:67" ht="25.15" hidden="1" customHeight="1" x14ac:dyDescent="0.2">
      <c r="A86" s="18">
        <v>6</v>
      </c>
      <c r="B86" s="65" t="s">
        <v>40</v>
      </c>
      <c r="C86" s="12" t="s">
        <v>41</v>
      </c>
      <c r="D86" s="12" t="s">
        <v>427</v>
      </c>
      <c r="E86" s="65" t="s">
        <v>504</v>
      </c>
      <c r="F86" s="65" t="s">
        <v>799</v>
      </c>
      <c r="G86" s="65" t="s">
        <v>595</v>
      </c>
      <c r="H86" s="19">
        <v>82347</v>
      </c>
      <c r="I86" s="65" t="s">
        <v>37</v>
      </c>
      <c r="J86" s="65"/>
      <c r="K86" s="65" t="s">
        <v>1047</v>
      </c>
      <c r="L86" s="12" t="s">
        <v>1298</v>
      </c>
      <c r="M86" s="65" t="s">
        <v>1229</v>
      </c>
      <c r="N86" s="65" t="s">
        <v>989</v>
      </c>
      <c r="O86" s="65" t="s">
        <v>992</v>
      </c>
      <c r="P86" s="12" t="s">
        <v>986</v>
      </c>
      <c r="Q86" s="12" t="s">
        <v>445</v>
      </c>
      <c r="R86" s="65" t="s">
        <v>994</v>
      </c>
      <c r="S86" s="65" t="s">
        <v>996</v>
      </c>
      <c r="T86" s="65" t="s">
        <v>21</v>
      </c>
      <c r="U86" s="19">
        <v>86971</v>
      </c>
      <c r="V86" s="65" t="s">
        <v>22</v>
      </c>
      <c r="W86" s="65" t="s">
        <v>1007</v>
      </c>
      <c r="X86" s="65" t="s">
        <v>23</v>
      </c>
      <c r="Y86" s="65" t="s">
        <v>709</v>
      </c>
      <c r="Z86" s="65" t="s">
        <v>614</v>
      </c>
      <c r="AA86" s="65" t="s">
        <v>894</v>
      </c>
      <c r="AB86" s="20" t="str">
        <f>HYPERLINK(tbl_Kitas[[#This Row],[Internet-Seite]],"Link")</f>
        <v>Link</v>
      </c>
      <c r="AC86" s="12">
        <v>3</v>
      </c>
      <c r="AD86" s="12">
        <v>3</v>
      </c>
      <c r="AE86" s="12">
        <v>0</v>
      </c>
      <c r="AF86" s="12">
        <v>0</v>
      </c>
      <c r="AG86" s="12">
        <v>34</v>
      </c>
      <c r="AH86" s="42" t="s">
        <v>986</v>
      </c>
      <c r="AI86" s="12">
        <v>34</v>
      </c>
      <c r="AJ86" s="12">
        <v>0</v>
      </c>
      <c r="AK86" s="12">
        <v>0</v>
      </c>
      <c r="AL86" s="34">
        <v>60</v>
      </c>
      <c r="AM86" s="34">
        <v>30</v>
      </c>
      <c r="AN86" s="34">
        <v>0</v>
      </c>
      <c r="AO86" s="34">
        <v>0</v>
      </c>
      <c r="AP86" s="19" t="s">
        <v>465</v>
      </c>
      <c r="AQ86" s="19" t="s">
        <v>464</v>
      </c>
      <c r="AR86" s="19" t="s">
        <v>464</v>
      </c>
      <c r="AS86" s="12" t="s">
        <v>464</v>
      </c>
      <c r="AT86" s="12" t="s">
        <v>465</v>
      </c>
      <c r="AU86" s="65" t="s">
        <v>11</v>
      </c>
      <c r="AV86" s="65"/>
      <c r="AW86" s="12" t="s">
        <v>464</v>
      </c>
      <c r="AX86" s="12" t="s">
        <v>465</v>
      </c>
      <c r="AY86" s="12" t="s">
        <v>1010</v>
      </c>
      <c r="AZ86" s="12" t="s">
        <v>464</v>
      </c>
      <c r="BA86" s="12" t="s">
        <v>464</v>
      </c>
      <c r="BB86" s="12" t="s">
        <v>464</v>
      </c>
      <c r="BC86" s="12" t="s">
        <v>464</v>
      </c>
      <c r="BD86" s="12" t="s">
        <v>464</v>
      </c>
      <c r="BE86" s="12" t="s">
        <v>464</v>
      </c>
      <c r="BF86" s="12" t="s">
        <v>464</v>
      </c>
      <c r="BG86" s="12" t="s">
        <v>464</v>
      </c>
      <c r="BH86" s="20" t="s">
        <v>1233</v>
      </c>
      <c r="BI86" s="12" t="s">
        <v>465</v>
      </c>
      <c r="BJ86" s="46" t="s">
        <v>1238</v>
      </c>
      <c r="BK86" s="12">
        <v>2021</v>
      </c>
      <c r="BL86" s="12" t="s">
        <v>424</v>
      </c>
      <c r="BM86" s="65" t="s">
        <v>1256</v>
      </c>
      <c r="BN86" s="46"/>
      <c r="BO86" s="11"/>
    </row>
    <row r="87" spans="1:67" ht="25.15" hidden="1" customHeight="1" x14ac:dyDescent="0.2">
      <c r="A87" s="18">
        <v>11</v>
      </c>
      <c r="B87" s="65" t="s">
        <v>60</v>
      </c>
      <c r="C87" s="12" t="s">
        <v>61</v>
      </c>
      <c r="D87" s="12" t="s">
        <v>427</v>
      </c>
      <c r="E87" s="65" t="s">
        <v>509</v>
      </c>
      <c r="F87" s="65" t="s">
        <v>804</v>
      </c>
      <c r="G87" s="65" t="s">
        <v>596</v>
      </c>
      <c r="H87" s="29">
        <v>82436</v>
      </c>
      <c r="I87" s="65" t="s">
        <v>62</v>
      </c>
      <c r="J87" s="65"/>
      <c r="K87" s="65" t="s">
        <v>1053</v>
      </c>
      <c r="L87" s="12" t="s">
        <v>423</v>
      </c>
      <c r="M87" s="65" t="s">
        <v>15</v>
      </c>
      <c r="N87" s="65" t="s">
        <v>989</v>
      </c>
      <c r="O87" s="65" t="s">
        <v>450</v>
      </c>
      <c r="P87" s="12" t="s">
        <v>986</v>
      </c>
      <c r="Q87" s="12" t="s">
        <v>445</v>
      </c>
      <c r="R87" s="65" t="s">
        <v>453</v>
      </c>
      <c r="S87" s="65" t="s">
        <v>63</v>
      </c>
      <c r="T87" s="65" t="s">
        <v>596</v>
      </c>
      <c r="U87" s="12">
        <v>82436</v>
      </c>
      <c r="V87" s="65" t="s">
        <v>62</v>
      </c>
      <c r="W87" s="65" t="s">
        <v>63</v>
      </c>
      <c r="X87" s="65" t="s">
        <v>1316</v>
      </c>
      <c r="Y87" s="65" t="s">
        <v>714</v>
      </c>
      <c r="Z87" s="65" t="s">
        <v>619</v>
      </c>
      <c r="AA87" s="65" t="s">
        <v>899</v>
      </c>
      <c r="AB87" s="20" t="str">
        <f>HYPERLINK(tbl_Kitas[[#This Row],[Internet-Seite]],"Link")</f>
        <v>Link</v>
      </c>
      <c r="AC87" s="12">
        <v>1</v>
      </c>
      <c r="AD87" s="12">
        <v>0</v>
      </c>
      <c r="AE87" s="12">
        <v>1</v>
      </c>
      <c r="AF87" s="12">
        <v>0</v>
      </c>
      <c r="AG87" s="12">
        <v>33</v>
      </c>
      <c r="AH87" s="42" t="s">
        <v>986</v>
      </c>
      <c r="AI87" s="12">
        <v>0</v>
      </c>
      <c r="AJ87" s="12">
        <v>33</v>
      </c>
      <c r="AK87" s="12">
        <v>0</v>
      </c>
      <c r="AL87" s="34">
        <v>41</v>
      </c>
      <c r="AM87" s="34">
        <v>0</v>
      </c>
      <c r="AN87" s="34"/>
      <c r="AO87" s="34">
        <v>0</v>
      </c>
      <c r="AP87" s="19" t="s">
        <v>464</v>
      </c>
      <c r="AQ87" s="19" t="s">
        <v>465</v>
      </c>
      <c r="AR87" s="19" t="s">
        <v>464</v>
      </c>
      <c r="AS87" s="12" t="s">
        <v>464</v>
      </c>
      <c r="AT87" s="12" t="s">
        <v>464</v>
      </c>
      <c r="AU87" s="65" t="s">
        <v>1360</v>
      </c>
      <c r="AV87" s="65"/>
      <c r="AW87" s="12" t="s">
        <v>464</v>
      </c>
      <c r="AX87" s="12" t="s">
        <v>464</v>
      </c>
      <c r="AY87" s="12" t="s">
        <v>469</v>
      </c>
      <c r="AZ87" s="12" t="s">
        <v>464</v>
      </c>
      <c r="BA87" s="12" t="s">
        <v>464</v>
      </c>
      <c r="BB87" s="12" t="s">
        <v>464</v>
      </c>
      <c r="BC87" s="12" t="s">
        <v>464</v>
      </c>
      <c r="BD87" s="12" t="s">
        <v>464</v>
      </c>
      <c r="BE87" s="12" t="s">
        <v>464</v>
      </c>
      <c r="BF87" s="12" t="s">
        <v>464</v>
      </c>
      <c r="BG87" s="12" t="s">
        <v>464</v>
      </c>
      <c r="BH87" s="20" t="s">
        <v>1233</v>
      </c>
      <c r="BI87" s="28" t="s">
        <v>464</v>
      </c>
      <c r="BJ87" s="46"/>
      <c r="BK87" s="12" t="s">
        <v>1239</v>
      </c>
      <c r="BL87" s="12" t="s">
        <v>424</v>
      </c>
      <c r="BM87" s="65" t="s">
        <v>1255</v>
      </c>
      <c r="BN87" s="46"/>
      <c r="BO87" s="11"/>
    </row>
    <row r="88" spans="1:67" ht="25.15" hidden="1" customHeight="1" x14ac:dyDescent="0.2">
      <c r="A88" s="18">
        <v>89</v>
      </c>
      <c r="B88" s="65" t="s">
        <v>495</v>
      </c>
      <c r="C88" s="12" t="s">
        <v>325</v>
      </c>
      <c r="D88" s="12" t="s">
        <v>427</v>
      </c>
      <c r="E88" s="65" t="s">
        <v>574</v>
      </c>
      <c r="F88" s="65" t="s">
        <v>869</v>
      </c>
      <c r="G88" s="65" t="s">
        <v>326</v>
      </c>
      <c r="H88" s="19">
        <v>82362</v>
      </c>
      <c r="I88" s="65" t="s">
        <v>322</v>
      </c>
      <c r="J88" s="65" t="s">
        <v>605</v>
      </c>
      <c r="K88" s="65" t="s">
        <v>1214</v>
      </c>
      <c r="L88" s="12" t="s">
        <v>423</v>
      </c>
      <c r="M88" s="65" t="s">
        <v>15</v>
      </c>
      <c r="N88" s="65" t="s">
        <v>442</v>
      </c>
      <c r="O88" s="65" t="s">
        <v>451</v>
      </c>
      <c r="P88" s="12" t="s">
        <v>986</v>
      </c>
      <c r="Q88" s="12" t="s">
        <v>446</v>
      </c>
      <c r="R88" s="65" t="s">
        <v>454</v>
      </c>
      <c r="S88" s="65" t="s">
        <v>16</v>
      </c>
      <c r="T88" s="65" t="s">
        <v>100</v>
      </c>
      <c r="U88" s="19">
        <v>86028</v>
      </c>
      <c r="V88" s="65" t="s">
        <v>57</v>
      </c>
      <c r="W88" s="65" t="s">
        <v>1006</v>
      </c>
      <c r="X88" s="65" t="s">
        <v>1019</v>
      </c>
      <c r="Y88" s="65" t="s">
        <v>327</v>
      </c>
      <c r="Z88" s="65" t="s">
        <v>685</v>
      </c>
      <c r="AA88" s="65" t="s">
        <v>965</v>
      </c>
      <c r="AB88" s="20" t="str">
        <f>HYPERLINK(tbl_Kitas[[#This Row],[Internet-Seite]],"Link")</f>
        <v>Link</v>
      </c>
      <c r="AC88" s="12">
        <v>1</v>
      </c>
      <c r="AD88" s="12">
        <v>0</v>
      </c>
      <c r="AE88" s="12">
        <v>1</v>
      </c>
      <c r="AF88" s="12">
        <v>0</v>
      </c>
      <c r="AG88" s="12">
        <v>32</v>
      </c>
      <c r="AH88" s="42" t="s">
        <v>986</v>
      </c>
      <c r="AI88" s="12">
        <v>0</v>
      </c>
      <c r="AJ88" s="12">
        <v>32</v>
      </c>
      <c r="AK88" s="12">
        <v>0</v>
      </c>
      <c r="AL88" s="19">
        <v>32</v>
      </c>
      <c r="AM88" s="19">
        <v>0</v>
      </c>
      <c r="AN88" s="19">
        <v>32</v>
      </c>
      <c r="AO88" s="19">
        <v>0</v>
      </c>
      <c r="AP88" s="19" t="s">
        <v>464</v>
      </c>
      <c r="AQ88" s="19" t="s">
        <v>465</v>
      </c>
      <c r="AR88" s="19" t="s">
        <v>464</v>
      </c>
      <c r="AS88" s="12" t="s">
        <v>464</v>
      </c>
      <c r="AT88" s="12" t="s">
        <v>464</v>
      </c>
      <c r="AU88" s="65" t="s">
        <v>11</v>
      </c>
      <c r="AV88" s="65"/>
      <c r="AW88" s="12" t="s">
        <v>464</v>
      </c>
      <c r="AX88" s="12" t="s">
        <v>465</v>
      </c>
      <c r="AY88" s="12" t="s">
        <v>1010</v>
      </c>
      <c r="AZ88" s="12" t="s">
        <v>464</v>
      </c>
      <c r="BA88" s="12" t="s">
        <v>465</v>
      </c>
      <c r="BB88" s="12" t="s">
        <v>464</v>
      </c>
      <c r="BC88" s="12" t="s">
        <v>464</v>
      </c>
      <c r="BD88" s="12" t="s">
        <v>464</v>
      </c>
      <c r="BE88" s="12" t="s">
        <v>464</v>
      </c>
      <c r="BF88" s="12" t="s">
        <v>465</v>
      </c>
      <c r="BG88" s="12" t="s">
        <v>464</v>
      </c>
      <c r="BH88" s="20" t="s">
        <v>1233</v>
      </c>
      <c r="BI88" s="12" t="s">
        <v>465</v>
      </c>
      <c r="BJ88" s="46"/>
      <c r="BK88" s="12">
        <v>1970</v>
      </c>
      <c r="BL88" s="12" t="s">
        <v>424</v>
      </c>
      <c r="BM88" s="65" t="s">
        <v>1261</v>
      </c>
      <c r="BN88" s="46"/>
      <c r="BO88" s="11"/>
    </row>
    <row r="89" spans="1:67" ht="25.15" hidden="1" customHeight="1" x14ac:dyDescent="0.2">
      <c r="A89" s="18">
        <v>58</v>
      </c>
      <c r="B89" s="65" t="s">
        <v>1343</v>
      </c>
      <c r="C89" s="12" t="s">
        <v>212</v>
      </c>
      <c r="D89" s="12" t="s">
        <v>427</v>
      </c>
      <c r="E89" s="65" t="s">
        <v>545</v>
      </c>
      <c r="F89" s="65" t="s">
        <v>840</v>
      </c>
      <c r="G89" s="65" t="s">
        <v>213</v>
      </c>
      <c r="H89" s="19">
        <v>82377</v>
      </c>
      <c r="I89" s="65" t="s">
        <v>186</v>
      </c>
      <c r="J89" s="65"/>
      <c r="K89" s="65" t="s">
        <v>1164</v>
      </c>
      <c r="L89" s="12" t="s">
        <v>1298</v>
      </c>
      <c r="M89" s="65" t="s">
        <v>15</v>
      </c>
      <c r="N89" s="65" t="s">
        <v>441</v>
      </c>
      <c r="O89" s="65" t="s">
        <v>449</v>
      </c>
      <c r="P89" s="12" t="s">
        <v>986</v>
      </c>
      <c r="Q89" s="12" t="s">
        <v>445</v>
      </c>
      <c r="R89" s="65" t="s">
        <v>453</v>
      </c>
      <c r="S89" s="65" t="s">
        <v>1001</v>
      </c>
      <c r="T89" s="65" t="s">
        <v>213</v>
      </c>
      <c r="U89" s="19">
        <v>82377</v>
      </c>
      <c r="V89" s="65" t="s">
        <v>186</v>
      </c>
      <c r="W89" s="65" t="s">
        <v>214</v>
      </c>
      <c r="X89" s="65" t="s">
        <v>1040</v>
      </c>
      <c r="Y89" s="65" t="s">
        <v>746</v>
      </c>
      <c r="Z89" s="65" t="s">
        <v>655</v>
      </c>
      <c r="AA89" s="65" t="s">
        <v>934</v>
      </c>
      <c r="AB89" s="20" t="str">
        <f>HYPERLINK(tbl_Kitas[[#This Row],[Internet-Seite]],"Link")</f>
        <v>Link</v>
      </c>
      <c r="AC89" s="12">
        <v>2</v>
      </c>
      <c r="AD89" s="12">
        <v>0</v>
      </c>
      <c r="AE89" s="12">
        <v>2</v>
      </c>
      <c r="AF89" s="12">
        <v>0</v>
      </c>
      <c r="AG89" s="12">
        <v>30</v>
      </c>
      <c r="AH89" s="42" t="s">
        <v>986</v>
      </c>
      <c r="AI89" s="12">
        <v>0</v>
      </c>
      <c r="AJ89" s="12">
        <v>30</v>
      </c>
      <c r="AK89" s="12">
        <v>0</v>
      </c>
      <c r="AL89" s="19">
        <v>30</v>
      </c>
      <c r="AM89" s="19">
        <v>2</v>
      </c>
      <c r="AN89" s="19">
        <v>28</v>
      </c>
      <c r="AO89" s="19">
        <v>0</v>
      </c>
      <c r="AP89" s="19" t="s">
        <v>464</v>
      </c>
      <c r="AQ89" s="19" t="s">
        <v>465</v>
      </c>
      <c r="AR89" s="19" t="s">
        <v>464</v>
      </c>
      <c r="AS89" s="12" t="s">
        <v>464</v>
      </c>
      <c r="AT89" s="12" t="s">
        <v>464</v>
      </c>
      <c r="AU89" s="65" t="s">
        <v>1360</v>
      </c>
      <c r="AV89" s="65"/>
      <c r="AW89" s="12" t="s">
        <v>464</v>
      </c>
      <c r="AX89" s="12" t="s">
        <v>464</v>
      </c>
      <c r="AY89" s="12" t="s">
        <v>469</v>
      </c>
      <c r="AZ89" s="12" t="s">
        <v>464</v>
      </c>
      <c r="BA89" s="12" t="s">
        <v>464</v>
      </c>
      <c r="BB89" s="12" t="s">
        <v>464</v>
      </c>
      <c r="BC89" s="12" t="s">
        <v>464</v>
      </c>
      <c r="BD89" s="12" t="s">
        <v>465</v>
      </c>
      <c r="BE89" s="12" t="s">
        <v>464</v>
      </c>
      <c r="BF89" s="12" t="s">
        <v>464</v>
      </c>
      <c r="BG89" s="12" t="s">
        <v>464</v>
      </c>
      <c r="BH89" s="20" t="s">
        <v>1233</v>
      </c>
      <c r="BI89" s="12" t="s">
        <v>465</v>
      </c>
      <c r="BJ89" s="46" t="s">
        <v>1250</v>
      </c>
      <c r="BK89" s="12">
        <v>1996</v>
      </c>
      <c r="BL89" s="12" t="s">
        <v>424</v>
      </c>
      <c r="BM89" s="65" t="s">
        <v>1259</v>
      </c>
      <c r="BN89" s="46"/>
      <c r="BO89" s="11"/>
    </row>
    <row r="90" spans="1:67" ht="25.15" hidden="1" customHeight="1" x14ac:dyDescent="0.2">
      <c r="A90" s="18">
        <v>69</v>
      </c>
      <c r="B90" s="65" t="s">
        <v>1118</v>
      </c>
      <c r="C90" s="12" t="s">
        <v>247</v>
      </c>
      <c r="D90" s="12" t="s">
        <v>427</v>
      </c>
      <c r="E90" s="65" t="s">
        <v>556</v>
      </c>
      <c r="F90" s="65" t="s">
        <v>851</v>
      </c>
      <c r="G90" s="65" t="s">
        <v>248</v>
      </c>
      <c r="H90" s="19">
        <v>82399</v>
      </c>
      <c r="I90" s="65" t="s">
        <v>246</v>
      </c>
      <c r="J90" s="65"/>
      <c r="K90" s="65" t="s">
        <v>1176</v>
      </c>
      <c r="L90" s="12" t="s">
        <v>423</v>
      </c>
      <c r="M90" s="65" t="s">
        <v>152</v>
      </c>
      <c r="N90" s="65" t="s">
        <v>442</v>
      </c>
      <c r="O90" s="65" t="s">
        <v>450</v>
      </c>
      <c r="P90" s="12" t="s">
        <v>422</v>
      </c>
      <c r="Q90" s="12" t="s">
        <v>444</v>
      </c>
      <c r="R90" s="65" t="s">
        <v>453</v>
      </c>
      <c r="S90" s="65" t="s">
        <v>249</v>
      </c>
      <c r="T90" s="65" t="s">
        <v>250</v>
      </c>
      <c r="U90" s="19">
        <v>82399</v>
      </c>
      <c r="V90" s="65" t="s">
        <v>246</v>
      </c>
      <c r="W90" s="65" t="s">
        <v>249</v>
      </c>
      <c r="X90" s="65" t="s">
        <v>1016</v>
      </c>
      <c r="Y90" s="65" t="s">
        <v>758</v>
      </c>
      <c r="Z90" s="65" t="s">
        <v>667</v>
      </c>
      <c r="AA90" s="65" t="s">
        <v>946</v>
      </c>
      <c r="AB90" s="20" t="str">
        <f>HYPERLINK(tbl_Kitas[[#This Row],[Internet-Seite]],"Link")</f>
        <v>Link</v>
      </c>
      <c r="AC90" s="12">
        <v>1</v>
      </c>
      <c r="AD90" s="12">
        <v>0</v>
      </c>
      <c r="AE90" s="12">
        <v>0</v>
      </c>
      <c r="AF90" s="12">
        <v>1</v>
      </c>
      <c r="AG90" s="12">
        <v>24</v>
      </c>
      <c r="AH90" s="42" t="s">
        <v>422</v>
      </c>
      <c r="AI90" s="12">
        <v>0</v>
      </c>
      <c r="AJ90" s="12">
        <v>0</v>
      </c>
      <c r="AK90" s="12">
        <v>24</v>
      </c>
      <c r="AL90" s="19">
        <v>30</v>
      </c>
      <c r="AM90" s="19">
        <v>0</v>
      </c>
      <c r="AN90" s="19">
        <v>0</v>
      </c>
      <c r="AO90" s="19">
        <v>30</v>
      </c>
      <c r="AP90" s="19" t="s">
        <v>464</v>
      </c>
      <c r="AQ90" s="19" t="s">
        <v>464</v>
      </c>
      <c r="AR90" s="19" t="s">
        <v>465</v>
      </c>
      <c r="AS90" s="12" t="s">
        <v>464</v>
      </c>
      <c r="AT90" s="12" t="s">
        <v>464</v>
      </c>
      <c r="AU90" s="65" t="s">
        <v>10</v>
      </c>
      <c r="AV90" s="65"/>
      <c r="AW90" s="12" t="s">
        <v>465</v>
      </c>
      <c r="AX90" s="12" t="s">
        <v>464</v>
      </c>
      <c r="AY90" s="12" t="s">
        <v>468</v>
      </c>
      <c r="AZ90" s="12" t="s">
        <v>464</v>
      </c>
      <c r="BA90" s="12" t="s">
        <v>464</v>
      </c>
      <c r="BB90" s="12" t="s">
        <v>464</v>
      </c>
      <c r="BC90" s="12" t="s">
        <v>464</v>
      </c>
      <c r="BD90" s="12" t="s">
        <v>464</v>
      </c>
      <c r="BE90" s="12" t="s">
        <v>464</v>
      </c>
      <c r="BF90" s="12" t="s">
        <v>464</v>
      </c>
      <c r="BG90" s="12" t="s">
        <v>464</v>
      </c>
      <c r="BH90" s="20" t="s">
        <v>1233</v>
      </c>
      <c r="BI90" s="12" t="s">
        <v>465</v>
      </c>
      <c r="BJ90" s="46"/>
      <c r="BK90" s="12">
        <v>2013</v>
      </c>
      <c r="BL90" s="12" t="s">
        <v>424</v>
      </c>
      <c r="BM90" s="65" t="s">
        <v>1259</v>
      </c>
      <c r="BN90" s="46"/>
      <c r="BO90" s="11"/>
    </row>
    <row r="91" spans="1:67" ht="25.15" hidden="1" customHeight="1" x14ac:dyDescent="0.2">
      <c r="A91" s="18">
        <v>108</v>
      </c>
      <c r="B91" s="65" t="s">
        <v>498</v>
      </c>
      <c r="C91" s="12" t="s">
        <v>377</v>
      </c>
      <c r="D91" s="12" t="s">
        <v>427</v>
      </c>
      <c r="E91" s="65" t="s">
        <v>589</v>
      </c>
      <c r="F91" s="65" t="s">
        <v>884</v>
      </c>
      <c r="G91" s="65" t="s">
        <v>378</v>
      </c>
      <c r="H91" s="19">
        <v>82405</v>
      </c>
      <c r="I91" s="65" t="s">
        <v>346</v>
      </c>
      <c r="J91" s="65" t="s">
        <v>609</v>
      </c>
      <c r="K91" s="65" t="s">
        <v>1217</v>
      </c>
      <c r="L91" s="12" t="s">
        <v>423</v>
      </c>
      <c r="M91" s="65" t="s">
        <v>15</v>
      </c>
      <c r="N91" s="65" t="s">
        <v>989</v>
      </c>
      <c r="O91" s="65" t="s">
        <v>450</v>
      </c>
      <c r="P91" s="12" t="s">
        <v>986</v>
      </c>
      <c r="Q91" s="12" t="s">
        <v>446</v>
      </c>
      <c r="R91" s="65" t="s">
        <v>453</v>
      </c>
      <c r="S91" s="65" t="s">
        <v>373</v>
      </c>
      <c r="T91" s="65" t="s">
        <v>374</v>
      </c>
      <c r="U91" s="19">
        <v>82405</v>
      </c>
      <c r="V91" s="65" t="s">
        <v>346</v>
      </c>
      <c r="W91" s="65" t="s">
        <v>373</v>
      </c>
      <c r="X91" s="65" t="s">
        <v>375</v>
      </c>
      <c r="Y91" s="65" t="s">
        <v>789</v>
      </c>
      <c r="Z91" s="65" t="s">
        <v>700</v>
      </c>
      <c r="AA91" s="65" t="s">
        <v>980</v>
      </c>
      <c r="AB91" s="20" t="str">
        <f>HYPERLINK(tbl_Kitas[[#This Row],[Internet-Seite]],"Link")</f>
        <v>Link</v>
      </c>
      <c r="AC91" s="35">
        <v>2</v>
      </c>
      <c r="AD91" s="35">
        <v>0</v>
      </c>
      <c r="AE91" s="35">
        <v>2</v>
      </c>
      <c r="AF91" s="35">
        <v>0</v>
      </c>
      <c r="AG91" s="35">
        <v>30</v>
      </c>
      <c r="AH91" s="42" t="s">
        <v>986</v>
      </c>
      <c r="AI91" s="35">
        <v>0</v>
      </c>
      <c r="AJ91" s="35">
        <v>30</v>
      </c>
      <c r="AK91" s="35">
        <v>0</v>
      </c>
      <c r="AL91" s="34">
        <v>30</v>
      </c>
      <c r="AM91" s="34">
        <v>0</v>
      </c>
      <c r="AN91" s="34">
        <v>0</v>
      </c>
      <c r="AO91" s="34">
        <v>0</v>
      </c>
      <c r="AP91" s="19" t="s">
        <v>464</v>
      </c>
      <c r="AQ91" s="19" t="s">
        <v>465</v>
      </c>
      <c r="AR91" s="19" t="s">
        <v>464</v>
      </c>
      <c r="AS91" s="12" t="s">
        <v>464</v>
      </c>
      <c r="AT91" s="12" t="s">
        <v>464</v>
      </c>
      <c r="AU91" s="65" t="s">
        <v>1360</v>
      </c>
      <c r="AV91" s="65"/>
      <c r="AW91" s="12" t="s">
        <v>464</v>
      </c>
      <c r="AX91" s="12" t="s">
        <v>464</v>
      </c>
      <c r="AY91" s="12" t="s">
        <v>469</v>
      </c>
      <c r="AZ91" s="12" t="s">
        <v>464</v>
      </c>
      <c r="BA91" s="12" t="s">
        <v>465</v>
      </c>
      <c r="BB91" s="12" t="s">
        <v>464</v>
      </c>
      <c r="BC91" s="12" t="s">
        <v>465</v>
      </c>
      <c r="BD91" s="12" t="s">
        <v>465</v>
      </c>
      <c r="BE91" s="12" t="s">
        <v>464</v>
      </c>
      <c r="BF91" s="12" t="s">
        <v>465</v>
      </c>
      <c r="BG91" s="12" t="s">
        <v>464</v>
      </c>
      <c r="BH91" s="20" t="s">
        <v>1233</v>
      </c>
      <c r="BI91" s="12" t="s">
        <v>465</v>
      </c>
      <c r="BJ91" s="76" t="s">
        <v>1315</v>
      </c>
      <c r="BK91" s="12" t="s">
        <v>1239</v>
      </c>
      <c r="BL91" s="12" t="s">
        <v>424</v>
      </c>
      <c r="BM91" s="65" t="s">
        <v>1259</v>
      </c>
      <c r="BN91" s="46"/>
      <c r="BO91" s="11"/>
    </row>
    <row r="92" spans="1:67" ht="25.15" hidden="1" customHeight="1" x14ac:dyDescent="0.2">
      <c r="A92" s="18">
        <v>37</v>
      </c>
      <c r="B92" s="65" t="s">
        <v>153</v>
      </c>
      <c r="C92" s="12" t="s">
        <v>154</v>
      </c>
      <c r="D92" s="12" t="s">
        <v>427</v>
      </c>
      <c r="E92" s="65" t="s">
        <v>528</v>
      </c>
      <c r="F92" s="65" t="s">
        <v>823</v>
      </c>
      <c r="G92" s="65" t="s">
        <v>1062</v>
      </c>
      <c r="H92" s="19">
        <v>82380</v>
      </c>
      <c r="I92" s="65" t="s">
        <v>129</v>
      </c>
      <c r="J92" s="65"/>
      <c r="K92" s="65" t="s">
        <v>1147</v>
      </c>
      <c r="L92" s="12" t="s">
        <v>423</v>
      </c>
      <c r="M92" s="65" t="s">
        <v>152</v>
      </c>
      <c r="N92" s="65" t="s">
        <v>442</v>
      </c>
      <c r="O92" s="65" t="s">
        <v>449</v>
      </c>
      <c r="P92" s="12" t="s">
        <v>422</v>
      </c>
      <c r="Q92" s="12" t="s">
        <v>991</v>
      </c>
      <c r="R92" s="65" t="s">
        <v>453</v>
      </c>
      <c r="S92" s="65" t="s">
        <v>155</v>
      </c>
      <c r="T92" s="65" t="s">
        <v>156</v>
      </c>
      <c r="U92" s="19">
        <v>82380</v>
      </c>
      <c r="V92" s="65" t="s">
        <v>129</v>
      </c>
      <c r="W92" s="65" t="s">
        <v>155</v>
      </c>
      <c r="X92" s="65" t="s">
        <v>728</v>
      </c>
      <c r="Y92" s="65" t="s">
        <v>728</v>
      </c>
      <c r="Z92" s="65" t="s">
        <v>638</v>
      </c>
      <c r="AA92" s="65" t="s">
        <v>917</v>
      </c>
      <c r="AB92" s="20" t="str">
        <f>HYPERLINK(tbl_Kitas[[#This Row],[Internet-Seite]],"Link")</f>
        <v>Link</v>
      </c>
      <c r="AC92" s="12">
        <v>1</v>
      </c>
      <c r="AD92" s="12">
        <v>0</v>
      </c>
      <c r="AE92" s="12">
        <v>0</v>
      </c>
      <c r="AF92" s="12">
        <v>1</v>
      </c>
      <c r="AG92" s="12">
        <v>24</v>
      </c>
      <c r="AH92" s="42" t="s">
        <v>422</v>
      </c>
      <c r="AI92" s="12">
        <v>0</v>
      </c>
      <c r="AJ92" s="12">
        <v>0</v>
      </c>
      <c r="AK92" s="12">
        <v>24</v>
      </c>
      <c r="AL92" s="34">
        <v>25</v>
      </c>
      <c r="AM92" s="34">
        <v>0</v>
      </c>
      <c r="AN92" s="34">
        <v>0</v>
      </c>
      <c r="AO92" s="34">
        <v>0</v>
      </c>
      <c r="AP92" s="19" t="s">
        <v>464</v>
      </c>
      <c r="AQ92" s="19" t="s">
        <v>464</v>
      </c>
      <c r="AR92" s="19" t="s">
        <v>465</v>
      </c>
      <c r="AS92" s="12" t="s">
        <v>464</v>
      </c>
      <c r="AT92" s="12" t="s">
        <v>464</v>
      </c>
      <c r="AU92" s="66" t="s">
        <v>10</v>
      </c>
      <c r="AV92" s="74" t="s">
        <v>1364</v>
      </c>
      <c r="AW92" s="12" t="s">
        <v>464</v>
      </c>
      <c r="AX92" s="12" t="s">
        <v>464</v>
      </c>
      <c r="AY92" s="12" t="s">
        <v>468</v>
      </c>
      <c r="AZ92" s="12" t="s">
        <v>464</v>
      </c>
      <c r="BA92" s="12" t="s">
        <v>464</v>
      </c>
      <c r="BB92" s="12" t="s">
        <v>464</v>
      </c>
      <c r="BC92" s="12" t="s">
        <v>464</v>
      </c>
      <c r="BD92" s="12" t="s">
        <v>465</v>
      </c>
      <c r="BE92" s="12" t="s">
        <v>464</v>
      </c>
      <c r="BF92" s="12" t="s">
        <v>464</v>
      </c>
      <c r="BG92" s="12" t="s">
        <v>464</v>
      </c>
      <c r="BH92" s="45" t="s">
        <v>1233</v>
      </c>
      <c r="BI92" s="12" t="s">
        <v>465</v>
      </c>
      <c r="BJ92" s="46"/>
      <c r="BK92" s="12" t="s">
        <v>1239</v>
      </c>
      <c r="BL92" s="12" t="s">
        <v>424</v>
      </c>
      <c r="BM92" s="65" t="s">
        <v>1257</v>
      </c>
      <c r="BN92" s="46"/>
      <c r="BO92" s="11"/>
    </row>
    <row r="93" spans="1:67" ht="25.15" hidden="1" customHeight="1" x14ac:dyDescent="0.2">
      <c r="A93" s="18">
        <v>44</v>
      </c>
      <c r="B93" s="65" t="s">
        <v>485</v>
      </c>
      <c r="C93" s="12" t="s">
        <v>172</v>
      </c>
      <c r="D93" s="12" t="s">
        <v>427</v>
      </c>
      <c r="E93" s="65" t="s">
        <v>531</v>
      </c>
      <c r="F93" s="65" t="s">
        <v>826</v>
      </c>
      <c r="G93" s="65" t="s">
        <v>173</v>
      </c>
      <c r="H93" s="19">
        <v>86971</v>
      </c>
      <c r="I93" s="65" t="s">
        <v>22</v>
      </c>
      <c r="J93" s="65" t="s">
        <v>600</v>
      </c>
      <c r="K93" s="65" t="s">
        <v>1213</v>
      </c>
      <c r="L93" s="12" t="s">
        <v>1296</v>
      </c>
      <c r="M93" s="65" t="s">
        <v>15</v>
      </c>
      <c r="N93" s="65" t="s">
        <v>989</v>
      </c>
      <c r="O93" s="65" t="s">
        <v>450</v>
      </c>
      <c r="P93" s="12" t="s">
        <v>422</v>
      </c>
      <c r="Q93" s="12" t="s">
        <v>447</v>
      </c>
      <c r="R93" s="65" t="s">
        <v>453</v>
      </c>
      <c r="S93" s="65" t="s">
        <v>168</v>
      </c>
      <c r="T93" s="65" t="s">
        <v>169</v>
      </c>
      <c r="U93" s="19">
        <v>86971</v>
      </c>
      <c r="V93" s="65" t="s">
        <v>22</v>
      </c>
      <c r="W93" s="65" t="s">
        <v>168</v>
      </c>
      <c r="X93" s="65" t="s">
        <v>1299</v>
      </c>
      <c r="Y93" s="65" t="s">
        <v>731</v>
      </c>
      <c r="Z93" s="65" t="s">
        <v>641</v>
      </c>
      <c r="AA93" s="65" t="s">
        <v>920</v>
      </c>
      <c r="AB93" s="20" t="str">
        <f>HYPERLINK(tbl_Kitas[[#This Row],[Internet-Seite]],"Link")</f>
        <v>Link</v>
      </c>
      <c r="AC93" s="12">
        <v>1</v>
      </c>
      <c r="AD93" s="12">
        <v>0</v>
      </c>
      <c r="AE93" s="12">
        <v>1</v>
      </c>
      <c r="AF93" s="12">
        <v>0</v>
      </c>
      <c r="AG93" s="12">
        <v>24</v>
      </c>
      <c r="AH93" s="42" t="s">
        <v>422</v>
      </c>
      <c r="AI93" s="12">
        <v>0</v>
      </c>
      <c r="AJ93" s="12">
        <v>24</v>
      </c>
      <c r="AK93" s="12">
        <v>0</v>
      </c>
      <c r="AL93" s="19">
        <v>25</v>
      </c>
      <c r="AM93" s="19">
        <v>0</v>
      </c>
      <c r="AN93" s="19">
        <v>25</v>
      </c>
      <c r="AO93" s="19">
        <v>0</v>
      </c>
      <c r="AP93" s="19" t="s">
        <v>464</v>
      </c>
      <c r="AQ93" s="19" t="s">
        <v>465</v>
      </c>
      <c r="AR93" s="19" t="s">
        <v>464</v>
      </c>
      <c r="AS93" s="12" t="s">
        <v>464</v>
      </c>
      <c r="AT93" s="12" t="s">
        <v>464</v>
      </c>
      <c r="AU93" s="65" t="s">
        <v>1360</v>
      </c>
      <c r="AV93" s="65"/>
      <c r="AW93" s="12" t="s">
        <v>464</v>
      </c>
      <c r="AX93" s="12" t="s">
        <v>464</v>
      </c>
      <c r="AY93" s="12" t="s">
        <v>469</v>
      </c>
      <c r="AZ93" s="12" t="s">
        <v>464</v>
      </c>
      <c r="BA93" s="12" t="s">
        <v>464</v>
      </c>
      <c r="BB93" s="12" t="s">
        <v>464</v>
      </c>
      <c r="BC93" s="12" t="s">
        <v>464</v>
      </c>
      <c r="BD93" s="12" t="s">
        <v>464</v>
      </c>
      <c r="BE93" s="12" t="s">
        <v>464</v>
      </c>
      <c r="BF93" s="12" t="s">
        <v>464</v>
      </c>
      <c r="BG93" s="12" t="s">
        <v>464</v>
      </c>
      <c r="BH93" s="20" t="s">
        <v>1233</v>
      </c>
      <c r="BI93" s="28" t="s">
        <v>464</v>
      </c>
      <c r="BJ93" s="46" t="s">
        <v>1314</v>
      </c>
      <c r="BK93" s="12" t="s">
        <v>1239</v>
      </c>
      <c r="BL93" s="12" t="s">
        <v>424</v>
      </c>
      <c r="BM93" s="65" t="s">
        <v>1255</v>
      </c>
      <c r="BN93" s="46"/>
      <c r="BO93" s="11"/>
    </row>
    <row r="94" spans="1:67" ht="25.15" hidden="1" customHeight="1" x14ac:dyDescent="0.2">
      <c r="A94" s="18">
        <v>67</v>
      </c>
      <c r="B94" s="65" t="s">
        <v>238</v>
      </c>
      <c r="C94" s="12" t="s">
        <v>239</v>
      </c>
      <c r="D94" s="12" t="s">
        <v>427</v>
      </c>
      <c r="E94" s="65" t="s">
        <v>554</v>
      </c>
      <c r="F94" s="65" t="s">
        <v>849</v>
      </c>
      <c r="G94" s="65" t="s">
        <v>240</v>
      </c>
      <c r="H94" s="19">
        <v>86984</v>
      </c>
      <c r="I94" s="65" t="s">
        <v>241</v>
      </c>
      <c r="J94" s="65"/>
      <c r="K94" s="65" t="s">
        <v>1174</v>
      </c>
      <c r="L94" s="12" t="s">
        <v>1297</v>
      </c>
      <c r="M94" s="65" t="s">
        <v>15</v>
      </c>
      <c r="N94" s="65" t="s">
        <v>442</v>
      </c>
      <c r="O94" s="65" t="s">
        <v>450</v>
      </c>
      <c r="P94" s="12" t="s">
        <v>422</v>
      </c>
      <c r="Q94" s="12" t="s">
        <v>447</v>
      </c>
      <c r="R94" s="65" t="s">
        <v>453</v>
      </c>
      <c r="S94" s="65" t="s">
        <v>242</v>
      </c>
      <c r="T94" s="65" t="s">
        <v>243</v>
      </c>
      <c r="U94" s="19">
        <v>86984</v>
      </c>
      <c r="V94" s="65" t="s">
        <v>241</v>
      </c>
      <c r="W94" s="65" t="s">
        <v>242</v>
      </c>
      <c r="X94" s="65" t="s">
        <v>1009</v>
      </c>
      <c r="Y94" s="65" t="s">
        <v>756</v>
      </c>
      <c r="Z94" s="65" t="s">
        <v>665</v>
      </c>
      <c r="AA94" s="65" t="s">
        <v>944</v>
      </c>
      <c r="AB94" s="20" t="str">
        <f>HYPERLINK(tbl_Kitas[[#This Row],[Internet-Seite]],"Link")</f>
        <v>Link</v>
      </c>
      <c r="AC94" s="12">
        <v>1</v>
      </c>
      <c r="AD94" s="12">
        <v>0</v>
      </c>
      <c r="AE94" s="12">
        <v>1</v>
      </c>
      <c r="AF94" s="12">
        <v>0</v>
      </c>
      <c r="AG94" s="12">
        <v>24</v>
      </c>
      <c r="AH94" s="42" t="s">
        <v>422</v>
      </c>
      <c r="AI94" s="12">
        <v>0</v>
      </c>
      <c r="AJ94" s="12">
        <v>24</v>
      </c>
      <c r="AK94" s="12">
        <v>0</v>
      </c>
      <c r="AL94" s="19">
        <v>25</v>
      </c>
      <c r="AM94" s="19">
        <v>0</v>
      </c>
      <c r="AN94" s="19">
        <v>25</v>
      </c>
      <c r="AO94" s="19">
        <v>0</v>
      </c>
      <c r="AP94" s="19" t="s">
        <v>464</v>
      </c>
      <c r="AQ94" s="19" t="s">
        <v>465</v>
      </c>
      <c r="AR94" s="19" t="s">
        <v>464</v>
      </c>
      <c r="AS94" s="12" t="s">
        <v>464</v>
      </c>
      <c r="AT94" s="12" t="s">
        <v>464</v>
      </c>
      <c r="AU94" s="65" t="s">
        <v>1360</v>
      </c>
      <c r="AV94" s="65"/>
      <c r="AW94" s="12" t="s">
        <v>464</v>
      </c>
      <c r="AX94" s="12" t="s">
        <v>464</v>
      </c>
      <c r="AY94" s="12" t="s">
        <v>469</v>
      </c>
      <c r="AZ94" s="12" t="s">
        <v>464</v>
      </c>
      <c r="BA94" s="12" t="s">
        <v>464</v>
      </c>
      <c r="BB94" s="12" t="s">
        <v>464</v>
      </c>
      <c r="BC94" s="12" t="s">
        <v>464</v>
      </c>
      <c r="BD94" s="12" t="s">
        <v>464</v>
      </c>
      <c r="BE94" s="12" t="s">
        <v>464</v>
      </c>
      <c r="BF94" s="12" t="s">
        <v>464</v>
      </c>
      <c r="BG94" s="12" t="s">
        <v>464</v>
      </c>
      <c r="BH94" s="20" t="s">
        <v>1233</v>
      </c>
      <c r="BI94" s="12" t="s">
        <v>465</v>
      </c>
      <c r="BJ94" s="46"/>
      <c r="BK94" s="12" t="s">
        <v>1239</v>
      </c>
      <c r="BL94" s="12" t="s">
        <v>424</v>
      </c>
      <c r="BM94" s="65" t="s">
        <v>1255</v>
      </c>
      <c r="BN94" s="46"/>
      <c r="BO94" s="11"/>
    </row>
    <row r="95" spans="1:67" ht="25.15" hidden="1" customHeight="1" x14ac:dyDescent="0.2">
      <c r="A95" s="18">
        <v>96</v>
      </c>
      <c r="B95" s="65" t="s">
        <v>1088</v>
      </c>
      <c r="C95" s="12" t="s">
        <v>345</v>
      </c>
      <c r="D95" s="12" t="s">
        <v>428</v>
      </c>
      <c r="E95" s="65" t="s">
        <v>434</v>
      </c>
      <c r="F95" s="65" t="s">
        <v>475</v>
      </c>
      <c r="G95" s="65" t="s">
        <v>348</v>
      </c>
      <c r="H95" s="19">
        <v>82405</v>
      </c>
      <c r="I95" s="65" t="s">
        <v>346</v>
      </c>
      <c r="J95" s="65" t="s">
        <v>403</v>
      </c>
      <c r="K95" s="65" t="s">
        <v>1216</v>
      </c>
      <c r="L95" s="12" t="s">
        <v>423</v>
      </c>
      <c r="M95" s="65" t="s">
        <v>15</v>
      </c>
      <c r="N95" s="65" t="s">
        <v>442</v>
      </c>
      <c r="O95" s="65" t="s">
        <v>449</v>
      </c>
      <c r="P95" s="12" t="s">
        <v>422</v>
      </c>
      <c r="Q95" s="41" t="s">
        <v>447</v>
      </c>
      <c r="R95" s="65" t="s">
        <v>453</v>
      </c>
      <c r="S95" s="65" t="s">
        <v>455</v>
      </c>
      <c r="T95" s="65" t="s">
        <v>348</v>
      </c>
      <c r="U95" s="19">
        <v>82405</v>
      </c>
      <c r="V95" s="65" t="s">
        <v>346</v>
      </c>
      <c r="W95" s="65" t="s">
        <v>347</v>
      </c>
      <c r="X95" s="65" t="s">
        <v>1034</v>
      </c>
      <c r="Y95" s="65" t="s">
        <v>410</v>
      </c>
      <c r="Z95" s="46" t="s">
        <v>408</v>
      </c>
      <c r="AA95" s="46" t="s">
        <v>418</v>
      </c>
      <c r="AB95" s="20" t="s">
        <v>421</v>
      </c>
      <c r="AC95" s="35">
        <v>1</v>
      </c>
      <c r="AD95" s="35">
        <v>0</v>
      </c>
      <c r="AE95" s="35">
        <v>1</v>
      </c>
      <c r="AF95" s="35">
        <v>0</v>
      </c>
      <c r="AG95" s="35">
        <v>24</v>
      </c>
      <c r="AH95" s="42" t="s">
        <v>422</v>
      </c>
      <c r="AI95" s="35">
        <v>0</v>
      </c>
      <c r="AJ95" s="35">
        <v>24</v>
      </c>
      <c r="AK95" s="35">
        <v>0</v>
      </c>
      <c r="AL95" s="34">
        <v>25</v>
      </c>
      <c r="AM95" s="34">
        <v>0</v>
      </c>
      <c r="AN95" s="34">
        <v>0</v>
      </c>
      <c r="AO95" s="34">
        <v>0</v>
      </c>
      <c r="AP95" s="19" t="s">
        <v>464</v>
      </c>
      <c r="AQ95" s="19" t="s">
        <v>465</v>
      </c>
      <c r="AR95" s="19" t="s">
        <v>464</v>
      </c>
      <c r="AS95" s="12" t="s">
        <v>464</v>
      </c>
      <c r="AT95" s="12" t="s">
        <v>464</v>
      </c>
      <c r="AU95" s="65" t="s">
        <v>10</v>
      </c>
      <c r="AV95" s="65"/>
      <c r="AW95" s="12" t="s">
        <v>465</v>
      </c>
      <c r="AX95" s="12" t="s">
        <v>464</v>
      </c>
      <c r="AY95" s="12" t="s">
        <v>468</v>
      </c>
      <c r="AZ95" s="12" t="s">
        <v>464</v>
      </c>
      <c r="BA95" s="12" t="s">
        <v>465</v>
      </c>
      <c r="BB95" s="12" t="s">
        <v>464</v>
      </c>
      <c r="BC95" s="12" t="s">
        <v>464</v>
      </c>
      <c r="BD95" s="12" t="s">
        <v>464</v>
      </c>
      <c r="BE95" s="12" t="s">
        <v>464</v>
      </c>
      <c r="BF95" s="12" t="s">
        <v>464</v>
      </c>
      <c r="BG95" s="12" t="s">
        <v>464</v>
      </c>
      <c r="BH95" s="45" t="s">
        <v>1233</v>
      </c>
      <c r="BI95" s="28" t="s">
        <v>464</v>
      </c>
      <c r="BJ95" s="46"/>
      <c r="BK95" s="12">
        <v>2000</v>
      </c>
      <c r="BL95" s="12" t="s">
        <v>1253</v>
      </c>
      <c r="BM95" s="65" t="s">
        <v>1259</v>
      </c>
      <c r="BN95" s="46" t="s">
        <v>1349</v>
      </c>
      <c r="BO95" s="11"/>
    </row>
    <row r="96" spans="1:67" ht="25.15" hidden="1" customHeight="1" x14ac:dyDescent="0.2">
      <c r="A96" s="18">
        <v>21</v>
      </c>
      <c r="B96" s="65" t="s">
        <v>399</v>
      </c>
      <c r="C96" s="12" t="s">
        <v>94</v>
      </c>
      <c r="D96" s="12" t="s">
        <v>427</v>
      </c>
      <c r="E96" s="65" t="s">
        <v>432</v>
      </c>
      <c r="F96" s="65" t="s">
        <v>473</v>
      </c>
      <c r="G96" s="65" t="s">
        <v>95</v>
      </c>
      <c r="H96" s="29">
        <v>82386</v>
      </c>
      <c r="I96" s="65" t="s">
        <v>91</v>
      </c>
      <c r="J96" s="65"/>
      <c r="K96" s="65" t="s">
        <v>1134</v>
      </c>
      <c r="L96" s="12" t="s">
        <v>423</v>
      </c>
      <c r="M96" s="65" t="s">
        <v>15</v>
      </c>
      <c r="N96" s="65" t="s">
        <v>441</v>
      </c>
      <c r="O96" s="65" t="s">
        <v>449</v>
      </c>
      <c r="P96" s="12" t="s">
        <v>422</v>
      </c>
      <c r="Q96" s="12" t="s">
        <v>444</v>
      </c>
      <c r="R96" s="65" t="s">
        <v>453</v>
      </c>
      <c r="S96" s="65" t="s">
        <v>86</v>
      </c>
      <c r="T96" s="65" t="s">
        <v>87</v>
      </c>
      <c r="U96" s="19">
        <v>82386</v>
      </c>
      <c r="V96" s="65" t="s">
        <v>1231</v>
      </c>
      <c r="W96" s="65" t="s">
        <v>86</v>
      </c>
      <c r="X96" s="65" t="s">
        <v>1017</v>
      </c>
      <c r="Y96" s="65" t="s">
        <v>1106</v>
      </c>
      <c r="Z96" s="65" t="s">
        <v>96</v>
      </c>
      <c r="AA96" s="65" t="s">
        <v>415</v>
      </c>
      <c r="AB96" s="20" t="s">
        <v>421</v>
      </c>
      <c r="AC96" s="12">
        <v>1</v>
      </c>
      <c r="AD96" s="12">
        <v>0</v>
      </c>
      <c r="AE96" s="12">
        <v>1</v>
      </c>
      <c r="AF96" s="12">
        <v>0</v>
      </c>
      <c r="AG96" s="12">
        <v>22</v>
      </c>
      <c r="AH96" s="12" t="s">
        <v>422</v>
      </c>
      <c r="AI96" s="12">
        <v>0</v>
      </c>
      <c r="AJ96" s="12">
        <v>22</v>
      </c>
      <c r="AK96" s="12">
        <v>0</v>
      </c>
      <c r="AL96" s="19">
        <v>22</v>
      </c>
      <c r="AM96" s="19">
        <v>0</v>
      </c>
      <c r="AN96" s="19">
        <v>22</v>
      </c>
      <c r="AO96" s="19">
        <v>0</v>
      </c>
      <c r="AP96" s="19" t="s">
        <v>464</v>
      </c>
      <c r="AQ96" s="19" t="s">
        <v>465</v>
      </c>
      <c r="AR96" s="19" t="s">
        <v>464</v>
      </c>
      <c r="AS96" s="12" t="s">
        <v>464</v>
      </c>
      <c r="AT96" s="12" t="s">
        <v>464</v>
      </c>
      <c r="AU96" s="65" t="s">
        <v>10</v>
      </c>
      <c r="AV96" s="65"/>
      <c r="AW96" s="12" t="s">
        <v>465</v>
      </c>
      <c r="AX96" s="12" t="s">
        <v>464</v>
      </c>
      <c r="AY96" s="12" t="s">
        <v>468</v>
      </c>
      <c r="AZ96" s="12" t="s">
        <v>464</v>
      </c>
      <c r="BA96" s="12" t="s">
        <v>465</v>
      </c>
      <c r="BB96" s="12" t="s">
        <v>464</v>
      </c>
      <c r="BC96" s="12" t="s">
        <v>464</v>
      </c>
      <c r="BD96" s="12" t="s">
        <v>464</v>
      </c>
      <c r="BE96" s="12" t="s">
        <v>464</v>
      </c>
      <c r="BF96" s="12" t="s">
        <v>464</v>
      </c>
      <c r="BG96" s="12" t="s">
        <v>464</v>
      </c>
      <c r="BH96" s="20" t="s">
        <v>1233</v>
      </c>
      <c r="BI96" s="12" t="s">
        <v>465</v>
      </c>
      <c r="BJ96" s="46" t="s">
        <v>1345</v>
      </c>
      <c r="BK96" s="12">
        <v>2021</v>
      </c>
      <c r="BL96" s="12" t="s">
        <v>1253</v>
      </c>
      <c r="BM96" s="65" t="s">
        <v>1260</v>
      </c>
      <c r="BN96" s="46"/>
      <c r="BO96" s="11"/>
    </row>
    <row r="97" spans="1:67" ht="25.15" hidden="1" customHeight="1" x14ac:dyDescent="0.2">
      <c r="A97" s="18">
        <v>14</v>
      </c>
      <c r="B97" s="65" t="s">
        <v>70</v>
      </c>
      <c r="C97" s="12" t="s">
        <v>71</v>
      </c>
      <c r="D97" s="12" t="s">
        <v>427</v>
      </c>
      <c r="E97" s="65" t="s">
        <v>510</v>
      </c>
      <c r="F97" s="65" t="s">
        <v>805</v>
      </c>
      <c r="G97" s="65" t="s">
        <v>597</v>
      </c>
      <c r="H97" s="29">
        <v>82392</v>
      </c>
      <c r="I97" s="65" t="s">
        <v>68</v>
      </c>
      <c r="J97" s="65"/>
      <c r="K97" s="65" t="s">
        <v>1054</v>
      </c>
      <c r="L97" s="12" t="s">
        <v>1298</v>
      </c>
      <c r="M97" s="65" t="s">
        <v>15</v>
      </c>
      <c r="N97" s="65" t="s">
        <v>989</v>
      </c>
      <c r="O97" s="65" t="s">
        <v>449</v>
      </c>
      <c r="P97" s="12" t="s">
        <v>422</v>
      </c>
      <c r="Q97" s="12" t="s">
        <v>447</v>
      </c>
      <c r="R97" s="65" t="s">
        <v>453</v>
      </c>
      <c r="S97" s="65" t="s">
        <v>72</v>
      </c>
      <c r="T97" s="65" t="s">
        <v>73</v>
      </c>
      <c r="U97" s="19">
        <v>82392</v>
      </c>
      <c r="V97" s="65" t="s">
        <v>68</v>
      </c>
      <c r="W97" s="65" t="s">
        <v>72</v>
      </c>
      <c r="X97" s="65" t="s">
        <v>715</v>
      </c>
      <c r="Y97" s="65" t="s">
        <v>715</v>
      </c>
      <c r="Z97" s="65" t="s">
        <v>620</v>
      </c>
      <c r="AA97" s="65" t="s">
        <v>1240</v>
      </c>
      <c r="AB97" s="12"/>
      <c r="AC97" s="12">
        <v>1</v>
      </c>
      <c r="AD97" s="12">
        <v>0</v>
      </c>
      <c r="AE97" s="12">
        <v>1</v>
      </c>
      <c r="AF97" s="12">
        <v>0</v>
      </c>
      <c r="AG97" s="12">
        <v>18</v>
      </c>
      <c r="AH97" s="12" t="s">
        <v>422</v>
      </c>
      <c r="AI97" s="12">
        <v>0</v>
      </c>
      <c r="AJ97" s="12">
        <v>18</v>
      </c>
      <c r="AK97" s="12">
        <v>0</v>
      </c>
      <c r="AL97" s="19">
        <v>18</v>
      </c>
      <c r="AM97" s="19">
        <v>2</v>
      </c>
      <c r="AN97" s="19">
        <v>16</v>
      </c>
      <c r="AO97" s="19">
        <v>0</v>
      </c>
      <c r="AP97" s="19" t="s">
        <v>464</v>
      </c>
      <c r="AQ97" s="19" t="s">
        <v>465</v>
      </c>
      <c r="AR97" s="19" t="s">
        <v>464</v>
      </c>
      <c r="AS97" s="12" t="s">
        <v>464</v>
      </c>
      <c r="AT97" s="12" t="s">
        <v>464</v>
      </c>
      <c r="AU97" s="66" t="s">
        <v>1360</v>
      </c>
      <c r="AV97" s="46" t="s">
        <v>1369</v>
      </c>
      <c r="AW97" s="12" t="s">
        <v>464</v>
      </c>
      <c r="AX97" s="12" t="s">
        <v>464</v>
      </c>
      <c r="AY97" s="12" t="s">
        <v>468</v>
      </c>
      <c r="AZ97" s="12" t="s">
        <v>464</v>
      </c>
      <c r="BA97" s="12" t="s">
        <v>465</v>
      </c>
      <c r="BB97" s="12" t="s">
        <v>464</v>
      </c>
      <c r="BC97" s="12" t="s">
        <v>464</v>
      </c>
      <c r="BD97" s="12" t="s">
        <v>465</v>
      </c>
      <c r="BE97" s="12" t="s">
        <v>465</v>
      </c>
      <c r="BF97" s="12" t="s">
        <v>464</v>
      </c>
      <c r="BG97" s="12" t="s">
        <v>464</v>
      </c>
      <c r="BH97" s="12" t="s">
        <v>1240</v>
      </c>
      <c r="BI97" s="28" t="s">
        <v>464</v>
      </c>
      <c r="BJ97" s="46"/>
      <c r="BK97" s="12">
        <v>2022</v>
      </c>
      <c r="BL97" s="12" t="s">
        <v>424</v>
      </c>
      <c r="BM97" s="65" t="s">
        <v>1259</v>
      </c>
      <c r="BN97" s="46"/>
      <c r="BO97" s="11"/>
    </row>
    <row r="98" spans="1:67" ht="25.15" hidden="1" customHeight="1" x14ac:dyDescent="0.2">
      <c r="A98" s="18">
        <v>45</v>
      </c>
      <c r="B98" s="65" t="s">
        <v>1371</v>
      </c>
      <c r="C98" s="12">
        <v>1901400073</v>
      </c>
      <c r="D98" s="12" t="s">
        <v>427</v>
      </c>
      <c r="E98" s="65" t="s">
        <v>538</v>
      </c>
      <c r="F98" s="65" t="s">
        <v>833</v>
      </c>
      <c r="G98" s="65" t="s">
        <v>162</v>
      </c>
      <c r="H98" s="19">
        <v>86971</v>
      </c>
      <c r="I98" s="65" t="s">
        <v>22</v>
      </c>
      <c r="J98" s="65"/>
      <c r="K98" s="65" t="s">
        <v>1157</v>
      </c>
      <c r="L98" s="12" t="s">
        <v>1296</v>
      </c>
      <c r="M98" s="65" t="s">
        <v>152</v>
      </c>
      <c r="N98" s="65" t="s">
        <v>442</v>
      </c>
      <c r="O98" s="65" t="s">
        <v>992</v>
      </c>
      <c r="P98" s="12" t="s">
        <v>986</v>
      </c>
      <c r="Q98" s="12" t="s">
        <v>991</v>
      </c>
      <c r="R98" s="65" t="s">
        <v>453</v>
      </c>
      <c r="S98" s="65" t="s">
        <v>996</v>
      </c>
      <c r="T98" s="65" t="s">
        <v>21</v>
      </c>
      <c r="U98" s="19">
        <v>86971</v>
      </c>
      <c r="V98" s="65" t="s">
        <v>22</v>
      </c>
      <c r="W98" s="65" t="s">
        <v>1007</v>
      </c>
      <c r="X98" s="65" t="s">
        <v>23</v>
      </c>
      <c r="Y98" s="65" t="s">
        <v>738</v>
      </c>
      <c r="Z98" s="65" t="s">
        <v>1372</v>
      </c>
      <c r="AA98" s="65" t="s">
        <v>1373</v>
      </c>
      <c r="AB98" s="20" t="str">
        <f>HYPERLINK(tbl_Kitas[[#This Row],[Internet-Seite]],"Link")</f>
        <v>Link</v>
      </c>
      <c r="AC98" s="12">
        <v>1</v>
      </c>
      <c r="AD98" s="12">
        <v>0</v>
      </c>
      <c r="AE98" s="12">
        <v>0</v>
      </c>
      <c r="AF98" s="12">
        <v>1</v>
      </c>
      <c r="AG98" s="12">
        <v>16</v>
      </c>
      <c r="AH98" s="12" t="s">
        <v>422</v>
      </c>
      <c r="AI98" s="12">
        <v>0</v>
      </c>
      <c r="AJ98" s="12">
        <v>0</v>
      </c>
      <c r="AK98" s="12">
        <v>16</v>
      </c>
      <c r="AL98" s="34">
        <v>40</v>
      </c>
      <c r="AM98" s="34">
        <v>0</v>
      </c>
      <c r="AN98" s="34">
        <v>0</v>
      </c>
      <c r="AO98" s="34">
        <v>32</v>
      </c>
      <c r="AP98" s="19" t="s">
        <v>464</v>
      </c>
      <c r="AQ98" s="19" t="s">
        <v>464</v>
      </c>
      <c r="AR98" s="19" t="s">
        <v>465</v>
      </c>
      <c r="AS98" s="12" t="s">
        <v>464</v>
      </c>
      <c r="AT98" s="12" t="s">
        <v>464</v>
      </c>
      <c r="AU98" s="65" t="s">
        <v>11</v>
      </c>
      <c r="AV98" s="46"/>
      <c r="AW98" s="12" t="s">
        <v>464</v>
      </c>
      <c r="AX98" s="12" t="s">
        <v>465</v>
      </c>
      <c r="AY98" s="12" t="s">
        <v>1010</v>
      </c>
      <c r="AZ98" s="12" t="s">
        <v>464</v>
      </c>
      <c r="BA98" s="12" t="s">
        <v>464</v>
      </c>
      <c r="BB98" s="12" t="s">
        <v>464</v>
      </c>
      <c r="BC98" s="12" t="s">
        <v>464</v>
      </c>
      <c r="BD98" s="12" t="s">
        <v>464</v>
      </c>
      <c r="BE98" s="12" t="s">
        <v>464</v>
      </c>
      <c r="BF98" s="12" t="s">
        <v>464</v>
      </c>
      <c r="BG98" s="12" t="s">
        <v>464</v>
      </c>
      <c r="BH98" s="12" t="s">
        <v>1240</v>
      </c>
      <c r="BI98" s="12" t="s">
        <v>465</v>
      </c>
      <c r="BJ98" s="46" t="s">
        <v>1241</v>
      </c>
      <c r="BK98" s="12" t="s">
        <v>1239</v>
      </c>
      <c r="BL98" s="16" t="s">
        <v>424</v>
      </c>
      <c r="BM98" s="65" t="s">
        <v>1353</v>
      </c>
      <c r="BN98" s="48" t="s">
        <v>1374</v>
      </c>
      <c r="BO98" s="11"/>
    </row>
    <row r="99" spans="1:67" ht="25.15" hidden="1" customHeight="1" x14ac:dyDescent="0.2">
      <c r="A99" s="18">
        <v>25</v>
      </c>
      <c r="B99" s="65" t="s">
        <v>1081</v>
      </c>
      <c r="C99" s="12" t="s">
        <v>112</v>
      </c>
      <c r="D99" s="12" t="s">
        <v>427</v>
      </c>
      <c r="E99" s="65" t="s">
        <v>431</v>
      </c>
      <c r="F99" s="65" t="s">
        <v>472</v>
      </c>
      <c r="G99" s="65" t="s">
        <v>87</v>
      </c>
      <c r="H99" s="29">
        <v>82386</v>
      </c>
      <c r="I99" s="65" t="s">
        <v>109</v>
      </c>
      <c r="J99" s="65" t="s">
        <v>437</v>
      </c>
      <c r="K99" s="65" t="s">
        <v>1211</v>
      </c>
      <c r="L99" s="12" t="s">
        <v>423</v>
      </c>
      <c r="M99" s="65" t="s">
        <v>15</v>
      </c>
      <c r="N99" s="65" t="s">
        <v>441</v>
      </c>
      <c r="O99" s="65" t="s">
        <v>449</v>
      </c>
      <c r="P99" s="12" t="s">
        <v>422</v>
      </c>
      <c r="Q99" s="12" t="s">
        <v>445</v>
      </c>
      <c r="R99" s="65" t="s">
        <v>453</v>
      </c>
      <c r="S99" s="65" t="s">
        <v>86</v>
      </c>
      <c r="T99" s="65" t="s">
        <v>87</v>
      </c>
      <c r="U99" s="19">
        <v>82386</v>
      </c>
      <c r="V99" s="65" t="s">
        <v>1231</v>
      </c>
      <c r="W99" s="65" t="s">
        <v>86</v>
      </c>
      <c r="X99" s="65" t="s">
        <v>1017</v>
      </c>
      <c r="Y99" s="65" t="s">
        <v>1109</v>
      </c>
      <c r="Z99" s="65" t="s">
        <v>406</v>
      </c>
      <c r="AA99" s="65" t="s">
        <v>414</v>
      </c>
      <c r="AB99" s="20" t="s">
        <v>421</v>
      </c>
      <c r="AC99" s="12">
        <v>1</v>
      </c>
      <c r="AD99" s="12">
        <v>0</v>
      </c>
      <c r="AE99" s="12">
        <v>1</v>
      </c>
      <c r="AF99" s="12">
        <v>0</v>
      </c>
      <c r="AG99" s="12">
        <v>22</v>
      </c>
      <c r="AH99" s="12" t="s">
        <v>422</v>
      </c>
      <c r="AI99" s="12">
        <v>0</v>
      </c>
      <c r="AJ99" s="12">
        <v>22</v>
      </c>
      <c r="AK99" s="12">
        <v>0</v>
      </c>
      <c r="AL99" s="19">
        <v>22</v>
      </c>
      <c r="AM99" s="19">
        <v>0</v>
      </c>
      <c r="AN99" s="19">
        <v>22</v>
      </c>
      <c r="AO99" s="19">
        <v>0</v>
      </c>
      <c r="AP99" s="19" t="s">
        <v>464</v>
      </c>
      <c r="AQ99" s="19" t="s">
        <v>465</v>
      </c>
      <c r="AR99" s="19" t="s">
        <v>464</v>
      </c>
      <c r="AS99" s="12" t="s">
        <v>464</v>
      </c>
      <c r="AT99" s="12" t="s">
        <v>464</v>
      </c>
      <c r="AU99" s="65" t="s">
        <v>10</v>
      </c>
      <c r="AV99" s="65"/>
      <c r="AW99" s="12" t="s">
        <v>465</v>
      </c>
      <c r="AX99" s="12" t="s">
        <v>464</v>
      </c>
      <c r="AY99" s="12" t="s">
        <v>468</v>
      </c>
      <c r="AZ99" s="12" t="s">
        <v>464</v>
      </c>
      <c r="BA99" s="12" t="s">
        <v>465</v>
      </c>
      <c r="BB99" s="12" t="s">
        <v>464</v>
      </c>
      <c r="BC99" s="12" t="s">
        <v>464</v>
      </c>
      <c r="BD99" s="12" t="s">
        <v>464</v>
      </c>
      <c r="BE99" s="12" t="s">
        <v>464</v>
      </c>
      <c r="BF99" s="12" t="s">
        <v>464</v>
      </c>
      <c r="BG99" s="12" t="s">
        <v>464</v>
      </c>
      <c r="BH99" s="20" t="s">
        <v>1233</v>
      </c>
      <c r="BI99" s="12" t="s">
        <v>465</v>
      </c>
      <c r="BJ99" s="77" t="s">
        <v>1345</v>
      </c>
      <c r="BK99" s="12">
        <v>2015</v>
      </c>
      <c r="BL99" s="12" t="s">
        <v>1253</v>
      </c>
      <c r="BM99" s="65" t="s">
        <v>1259</v>
      </c>
      <c r="BN99" s="46"/>
      <c r="BO99" s="11"/>
    </row>
    <row r="100" spans="1:67" ht="25.15" hidden="1" customHeight="1" x14ac:dyDescent="0.2">
      <c r="A100" s="18">
        <v>78</v>
      </c>
      <c r="B100" s="65" t="s">
        <v>1122</v>
      </c>
      <c r="C100" s="12" t="s">
        <v>283</v>
      </c>
      <c r="D100" s="12" t="s">
        <v>427</v>
      </c>
      <c r="E100" s="65" t="s">
        <v>1218</v>
      </c>
      <c r="F100" s="65" t="s">
        <v>1219</v>
      </c>
      <c r="G100" s="65" t="s">
        <v>268</v>
      </c>
      <c r="H100" s="19">
        <v>86956</v>
      </c>
      <c r="I100" s="65" t="s">
        <v>264</v>
      </c>
      <c r="J100" s="65"/>
      <c r="K100" s="65" t="s">
        <v>1180</v>
      </c>
      <c r="L100" s="12" t="s">
        <v>1296</v>
      </c>
      <c r="M100" s="65" t="s">
        <v>15</v>
      </c>
      <c r="N100" s="65" t="s">
        <v>442</v>
      </c>
      <c r="O100" s="65" t="s">
        <v>449</v>
      </c>
      <c r="P100" s="12" t="s">
        <v>422</v>
      </c>
      <c r="Q100" s="12" t="s">
        <v>445</v>
      </c>
      <c r="R100" s="65" t="s">
        <v>453</v>
      </c>
      <c r="S100" s="65" t="s">
        <v>1003</v>
      </c>
      <c r="T100" s="65" t="s">
        <v>285</v>
      </c>
      <c r="U100" s="19">
        <v>86956</v>
      </c>
      <c r="V100" s="65" t="s">
        <v>264</v>
      </c>
      <c r="W100" s="65" t="s">
        <v>284</v>
      </c>
      <c r="X100" s="65" t="s">
        <v>1013</v>
      </c>
      <c r="Y100" s="65" t="s">
        <v>761</v>
      </c>
      <c r="Z100" s="65" t="s">
        <v>671</v>
      </c>
      <c r="AA100" s="65" t="s">
        <v>949</v>
      </c>
      <c r="AB100" s="20" t="str">
        <f>HYPERLINK(tbl_Kitas[[#This Row],[Internet-Seite]],"Link")</f>
        <v>Link</v>
      </c>
      <c r="AC100" s="12">
        <v>1</v>
      </c>
      <c r="AD100" s="12">
        <v>0</v>
      </c>
      <c r="AE100" s="12">
        <v>1</v>
      </c>
      <c r="AF100" s="12">
        <v>0</v>
      </c>
      <c r="AG100" s="12">
        <v>15</v>
      </c>
      <c r="AH100" s="12" t="s">
        <v>422</v>
      </c>
      <c r="AI100" s="12">
        <v>0</v>
      </c>
      <c r="AJ100" s="12">
        <v>15</v>
      </c>
      <c r="AK100" s="12">
        <v>0</v>
      </c>
      <c r="AL100" s="19">
        <v>15</v>
      </c>
      <c r="AM100" s="19">
        <v>4</v>
      </c>
      <c r="AN100" s="19">
        <v>11</v>
      </c>
      <c r="AO100" s="19">
        <v>0</v>
      </c>
      <c r="AP100" s="19" t="s">
        <v>464</v>
      </c>
      <c r="AQ100" s="19" t="s">
        <v>465</v>
      </c>
      <c r="AR100" s="19" t="s">
        <v>464</v>
      </c>
      <c r="AS100" s="12" t="s">
        <v>464</v>
      </c>
      <c r="AT100" s="12" t="s">
        <v>464</v>
      </c>
      <c r="AU100" s="65" t="s">
        <v>1360</v>
      </c>
      <c r="AV100" s="65"/>
      <c r="AW100" s="12" t="s">
        <v>464</v>
      </c>
      <c r="AX100" s="12" t="s">
        <v>464</v>
      </c>
      <c r="AY100" s="12" t="s">
        <v>469</v>
      </c>
      <c r="AZ100" s="12" t="s">
        <v>464</v>
      </c>
      <c r="BA100" s="12" t="s">
        <v>465</v>
      </c>
      <c r="BB100" s="12" t="s">
        <v>464</v>
      </c>
      <c r="BC100" s="12" t="s">
        <v>464</v>
      </c>
      <c r="BD100" s="12" t="s">
        <v>465</v>
      </c>
      <c r="BE100" s="12" t="s">
        <v>464</v>
      </c>
      <c r="BF100" s="12" t="s">
        <v>464</v>
      </c>
      <c r="BG100" s="12" t="s">
        <v>464</v>
      </c>
      <c r="BH100" s="12" t="s">
        <v>1240</v>
      </c>
      <c r="BI100" s="12" t="s">
        <v>465</v>
      </c>
      <c r="BJ100" s="46" t="s">
        <v>1336</v>
      </c>
      <c r="BK100" s="12">
        <v>1996</v>
      </c>
      <c r="BL100" s="12" t="s">
        <v>424</v>
      </c>
      <c r="BM100" s="65" t="s">
        <v>1255</v>
      </c>
      <c r="BN100" s="46"/>
      <c r="BO100" s="11"/>
    </row>
    <row r="101" spans="1:67" ht="25.15" hidden="1" customHeight="1" x14ac:dyDescent="0.2">
      <c r="A101" s="18">
        <v>29</v>
      </c>
      <c r="B101" s="65" t="s">
        <v>1082</v>
      </c>
      <c r="C101" s="12" t="s">
        <v>125</v>
      </c>
      <c r="D101" s="12" t="s">
        <v>427</v>
      </c>
      <c r="E101" s="65" t="s">
        <v>432</v>
      </c>
      <c r="F101" s="65" t="s">
        <v>473</v>
      </c>
      <c r="G101" s="65" t="s">
        <v>126</v>
      </c>
      <c r="H101" s="19">
        <v>82396</v>
      </c>
      <c r="I101" s="65" t="s">
        <v>120</v>
      </c>
      <c r="J101" s="65"/>
      <c r="K101" s="65" t="s">
        <v>1139</v>
      </c>
      <c r="L101" s="12" t="s">
        <v>423</v>
      </c>
      <c r="M101" s="65" t="s">
        <v>15</v>
      </c>
      <c r="N101" s="65" t="s">
        <v>441</v>
      </c>
      <c r="O101" s="65" t="s">
        <v>449</v>
      </c>
      <c r="P101" s="12" t="s">
        <v>422</v>
      </c>
      <c r="Q101" s="12" t="s">
        <v>446</v>
      </c>
      <c r="R101" s="65" t="s">
        <v>453</v>
      </c>
      <c r="S101" s="65" t="s">
        <v>86</v>
      </c>
      <c r="T101" s="65" t="s">
        <v>87</v>
      </c>
      <c r="U101" s="19">
        <v>82386</v>
      </c>
      <c r="V101" s="65" t="s">
        <v>88</v>
      </c>
      <c r="W101" s="65" t="s">
        <v>86</v>
      </c>
      <c r="X101" s="65" t="s">
        <v>1017</v>
      </c>
      <c r="Y101" s="65" t="s">
        <v>1108</v>
      </c>
      <c r="Z101" s="65" t="s">
        <v>89</v>
      </c>
      <c r="AA101" s="65" t="s">
        <v>416</v>
      </c>
      <c r="AB101" s="20" t="s">
        <v>421</v>
      </c>
      <c r="AC101" s="12">
        <v>1</v>
      </c>
      <c r="AD101" s="12">
        <v>0</v>
      </c>
      <c r="AE101" s="12">
        <v>1</v>
      </c>
      <c r="AF101" s="12">
        <v>0</v>
      </c>
      <c r="AG101" s="12">
        <v>22</v>
      </c>
      <c r="AH101" s="12" t="s">
        <v>422</v>
      </c>
      <c r="AI101" s="12">
        <v>0</v>
      </c>
      <c r="AJ101" s="12">
        <v>22</v>
      </c>
      <c r="AK101" s="12">
        <v>0</v>
      </c>
      <c r="AL101" s="19">
        <v>22</v>
      </c>
      <c r="AM101" s="19">
        <v>0</v>
      </c>
      <c r="AN101" s="19">
        <v>22</v>
      </c>
      <c r="AO101" s="19">
        <v>0</v>
      </c>
      <c r="AP101" s="19" t="s">
        <v>464</v>
      </c>
      <c r="AQ101" s="19" t="s">
        <v>465</v>
      </c>
      <c r="AR101" s="19" t="s">
        <v>464</v>
      </c>
      <c r="AS101" s="12" t="s">
        <v>464</v>
      </c>
      <c r="AT101" s="12" t="s">
        <v>464</v>
      </c>
      <c r="AU101" s="65" t="s">
        <v>10</v>
      </c>
      <c r="AV101" s="65"/>
      <c r="AW101" s="12" t="s">
        <v>465</v>
      </c>
      <c r="AX101" s="12" t="s">
        <v>464</v>
      </c>
      <c r="AY101" s="12" t="s">
        <v>468</v>
      </c>
      <c r="AZ101" s="12" t="s">
        <v>464</v>
      </c>
      <c r="BA101" s="12" t="s">
        <v>465</v>
      </c>
      <c r="BB101" s="12" t="s">
        <v>464</v>
      </c>
      <c r="BC101" s="12" t="s">
        <v>464</v>
      </c>
      <c r="BD101" s="12" t="s">
        <v>464</v>
      </c>
      <c r="BE101" s="12" t="s">
        <v>464</v>
      </c>
      <c r="BF101" s="12" t="s">
        <v>464</v>
      </c>
      <c r="BG101" s="12" t="s">
        <v>464</v>
      </c>
      <c r="BH101" s="20" t="s">
        <v>1233</v>
      </c>
      <c r="BI101" s="12" t="s">
        <v>465</v>
      </c>
      <c r="BJ101" s="46"/>
      <c r="BK101" s="12">
        <v>2023</v>
      </c>
      <c r="BL101" s="12" t="s">
        <v>1253</v>
      </c>
      <c r="BM101" s="65" t="s">
        <v>1259</v>
      </c>
      <c r="BN101" s="46"/>
      <c r="BO101" s="11"/>
    </row>
    <row r="102" spans="1:67" ht="25.15" hidden="1" customHeight="1" x14ac:dyDescent="0.2">
      <c r="A102" s="18">
        <v>66</v>
      </c>
      <c r="B102" s="65" t="s">
        <v>1092</v>
      </c>
      <c r="C102" s="12" t="s">
        <v>236</v>
      </c>
      <c r="D102" s="12" t="s">
        <v>427</v>
      </c>
      <c r="E102" s="65" t="s">
        <v>432</v>
      </c>
      <c r="F102" s="65" t="s">
        <v>473</v>
      </c>
      <c r="G102" s="65" t="s">
        <v>237</v>
      </c>
      <c r="H102" s="19">
        <v>82398</v>
      </c>
      <c r="I102" s="65" t="s">
        <v>232</v>
      </c>
      <c r="J102" s="65"/>
      <c r="K102" s="65" t="s">
        <v>1171</v>
      </c>
      <c r="L102" s="12" t="s">
        <v>423</v>
      </c>
      <c r="M102" s="65" t="s">
        <v>15</v>
      </c>
      <c r="N102" s="65" t="s">
        <v>442</v>
      </c>
      <c r="O102" s="65" t="s">
        <v>449</v>
      </c>
      <c r="P102" s="12" t="s">
        <v>422</v>
      </c>
      <c r="Q102" s="12" t="s">
        <v>446</v>
      </c>
      <c r="R102" s="65" t="s">
        <v>453</v>
      </c>
      <c r="S102" s="65" t="s">
        <v>86</v>
      </c>
      <c r="T102" s="65" t="s">
        <v>87</v>
      </c>
      <c r="U102" s="19">
        <v>82386</v>
      </c>
      <c r="V102" s="65" t="s">
        <v>1231</v>
      </c>
      <c r="W102" s="65" t="s">
        <v>86</v>
      </c>
      <c r="X102" s="65" t="s">
        <v>1017</v>
      </c>
      <c r="Y102" s="65" t="s">
        <v>753</v>
      </c>
      <c r="Z102" s="65" t="s">
        <v>662</v>
      </c>
      <c r="AA102" s="65" t="s">
        <v>941</v>
      </c>
      <c r="AB102" s="20" t="str">
        <f>HYPERLINK(tbl_Kitas[[#This Row],[Internet-Seite]],"Link")</f>
        <v>Link</v>
      </c>
      <c r="AC102" s="12">
        <v>1</v>
      </c>
      <c r="AD102" s="12">
        <v>0</v>
      </c>
      <c r="AE102" s="12">
        <v>1</v>
      </c>
      <c r="AF102" s="12">
        <v>0</v>
      </c>
      <c r="AG102" s="12">
        <v>22</v>
      </c>
      <c r="AH102" s="12" t="s">
        <v>422</v>
      </c>
      <c r="AI102" s="12">
        <v>0</v>
      </c>
      <c r="AJ102" s="12">
        <v>22</v>
      </c>
      <c r="AK102" s="12">
        <v>0</v>
      </c>
      <c r="AL102" s="19">
        <v>22</v>
      </c>
      <c r="AM102" s="19">
        <v>0</v>
      </c>
      <c r="AN102" s="19">
        <v>22</v>
      </c>
      <c r="AO102" s="19">
        <v>0</v>
      </c>
      <c r="AP102" s="19" t="s">
        <v>464</v>
      </c>
      <c r="AQ102" s="19" t="s">
        <v>465</v>
      </c>
      <c r="AR102" s="19" t="s">
        <v>464</v>
      </c>
      <c r="AS102" s="12" t="s">
        <v>464</v>
      </c>
      <c r="AT102" s="12" t="s">
        <v>464</v>
      </c>
      <c r="AU102" s="65" t="s">
        <v>10</v>
      </c>
      <c r="AV102" s="65"/>
      <c r="AW102" s="12" t="s">
        <v>465</v>
      </c>
      <c r="AX102" s="12" t="s">
        <v>464</v>
      </c>
      <c r="AY102" s="12" t="s">
        <v>468</v>
      </c>
      <c r="AZ102" s="12" t="s">
        <v>464</v>
      </c>
      <c r="BA102" s="12" t="s">
        <v>465</v>
      </c>
      <c r="BB102" s="12" t="s">
        <v>464</v>
      </c>
      <c r="BC102" s="12" t="s">
        <v>464</v>
      </c>
      <c r="BD102" s="12" t="s">
        <v>465</v>
      </c>
      <c r="BE102" s="12" t="s">
        <v>464</v>
      </c>
      <c r="BF102" s="12" t="s">
        <v>464</v>
      </c>
      <c r="BG102" s="12" t="s">
        <v>464</v>
      </c>
      <c r="BH102" s="45" t="s">
        <v>1233</v>
      </c>
      <c r="BI102" s="12" t="s">
        <v>465</v>
      </c>
      <c r="BJ102" s="46" t="s">
        <v>1345</v>
      </c>
      <c r="BK102" s="12">
        <v>2022</v>
      </c>
      <c r="BL102" s="12" t="s">
        <v>424</v>
      </c>
      <c r="BM102" s="65" t="s">
        <v>1259</v>
      </c>
      <c r="BN102" s="46"/>
      <c r="BO102" s="11"/>
    </row>
    <row r="103" spans="1:67" ht="25.15" hidden="1" customHeight="1" x14ac:dyDescent="0.2">
      <c r="A103" s="18">
        <v>46</v>
      </c>
      <c r="B103" s="65" t="s">
        <v>1350</v>
      </c>
      <c r="C103" s="12" t="s">
        <v>175</v>
      </c>
      <c r="D103" s="12" t="s">
        <v>427</v>
      </c>
      <c r="E103" s="65" t="s">
        <v>534</v>
      </c>
      <c r="F103" s="65" t="s">
        <v>829</v>
      </c>
      <c r="G103" s="65" t="s">
        <v>1066</v>
      </c>
      <c r="H103" s="19">
        <v>86971</v>
      </c>
      <c r="I103" s="65" t="s">
        <v>22</v>
      </c>
      <c r="J103" s="65"/>
      <c r="K103" s="65" t="s">
        <v>1153</v>
      </c>
      <c r="L103" s="12" t="s">
        <v>1296</v>
      </c>
      <c r="M103" s="65" t="s">
        <v>15</v>
      </c>
      <c r="N103" s="65" t="s">
        <v>441</v>
      </c>
      <c r="O103" s="65" t="s">
        <v>449</v>
      </c>
      <c r="P103" s="12" t="s">
        <v>422</v>
      </c>
      <c r="Q103" s="12" t="s">
        <v>447</v>
      </c>
      <c r="R103" s="65" t="s">
        <v>454</v>
      </c>
      <c r="S103" s="65" t="s">
        <v>176</v>
      </c>
      <c r="T103" s="65" t="s">
        <v>177</v>
      </c>
      <c r="U103" s="19">
        <v>86971</v>
      </c>
      <c r="V103" s="65" t="s">
        <v>22</v>
      </c>
      <c r="W103" s="65" t="s">
        <v>174</v>
      </c>
      <c r="X103" s="65" t="s">
        <v>1030</v>
      </c>
      <c r="Y103" s="65" t="s">
        <v>734</v>
      </c>
      <c r="Z103" s="65" t="s">
        <v>644</v>
      </c>
      <c r="AA103" s="65" t="s">
        <v>923</v>
      </c>
      <c r="AB103" s="20" t="str">
        <f>HYPERLINK(tbl_Kitas[[#This Row],[Internet-Seite]],"Link")</f>
        <v>Link</v>
      </c>
      <c r="AC103" s="35">
        <v>1</v>
      </c>
      <c r="AD103" s="35">
        <v>0</v>
      </c>
      <c r="AE103" s="35">
        <v>1</v>
      </c>
      <c r="AF103" s="35">
        <v>0</v>
      </c>
      <c r="AG103" s="35">
        <v>20</v>
      </c>
      <c r="AH103" s="12" t="s">
        <v>422</v>
      </c>
      <c r="AI103" s="35">
        <v>0</v>
      </c>
      <c r="AJ103" s="35">
        <v>20</v>
      </c>
      <c r="AK103" s="35">
        <v>0</v>
      </c>
      <c r="AL103" s="34">
        <v>24</v>
      </c>
      <c r="AM103" s="34">
        <v>0</v>
      </c>
      <c r="AN103" s="34">
        <v>23</v>
      </c>
      <c r="AO103" s="34">
        <v>0</v>
      </c>
      <c r="AP103" s="19" t="s">
        <v>464</v>
      </c>
      <c r="AQ103" s="19" t="s">
        <v>465</v>
      </c>
      <c r="AR103" s="19" t="s">
        <v>464</v>
      </c>
      <c r="AS103" s="12" t="s">
        <v>464</v>
      </c>
      <c r="AT103" s="12" t="s">
        <v>464</v>
      </c>
      <c r="AU103" s="65" t="s">
        <v>1360</v>
      </c>
      <c r="AV103" s="65"/>
      <c r="AW103" s="12" t="s">
        <v>464</v>
      </c>
      <c r="AX103" s="12" t="s">
        <v>464</v>
      </c>
      <c r="AY103" s="12" t="s">
        <v>469</v>
      </c>
      <c r="AZ103" s="12" t="s">
        <v>464</v>
      </c>
      <c r="BA103" s="12" t="s">
        <v>465</v>
      </c>
      <c r="BB103" s="12" t="s">
        <v>464</v>
      </c>
      <c r="BC103" s="12" t="s">
        <v>464</v>
      </c>
      <c r="BD103" s="12" t="s">
        <v>464</v>
      </c>
      <c r="BE103" s="12" t="s">
        <v>464</v>
      </c>
      <c r="BF103" s="12" t="s">
        <v>464</v>
      </c>
      <c r="BG103" s="12" t="s">
        <v>464</v>
      </c>
      <c r="BH103" s="20" t="s">
        <v>1233</v>
      </c>
      <c r="BI103" s="12" t="s">
        <v>465</v>
      </c>
      <c r="BJ103" s="46" t="s">
        <v>1248</v>
      </c>
      <c r="BK103" s="12">
        <v>2012</v>
      </c>
      <c r="BL103" s="12" t="s">
        <v>424</v>
      </c>
      <c r="BM103" s="65" t="s">
        <v>1259</v>
      </c>
      <c r="BN103" s="46"/>
      <c r="BO103" s="11"/>
    </row>
    <row r="104" spans="1:67" ht="25.15" hidden="1" customHeight="1" x14ac:dyDescent="0.2">
      <c r="A104" s="18">
        <v>111</v>
      </c>
      <c r="B104" s="65" t="s">
        <v>389</v>
      </c>
      <c r="C104" s="12" t="s">
        <v>390</v>
      </c>
      <c r="D104" s="12" t="s">
        <v>427</v>
      </c>
      <c r="E104" s="65" t="s">
        <v>591</v>
      </c>
      <c r="F104" s="65" t="s">
        <v>886</v>
      </c>
      <c r="G104" s="65" t="s">
        <v>1077</v>
      </c>
      <c r="H104" s="29">
        <v>82407</v>
      </c>
      <c r="I104" s="65" t="s">
        <v>382</v>
      </c>
      <c r="J104" s="65"/>
      <c r="K104" s="65" t="s">
        <v>1208</v>
      </c>
      <c r="L104" s="12" t="s">
        <v>423</v>
      </c>
      <c r="M104" s="65" t="s">
        <v>15</v>
      </c>
      <c r="N104" s="65" t="s">
        <v>442</v>
      </c>
      <c r="O104" s="65" t="s">
        <v>992</v>
      </c>
      <c r="P104" s="12" t="s">
        <v>422</v>
      </c>
      <c r="Q104" s="12" t="s">
        <v>445</v>
      </c>
      <c r="R104" s="65" t="s">
        <v>453</v>
      </c>
      <c r="S104" s="65" t="s">
        <v>391</v>
      </c>
      <c r="T104" s="65" t="s">
        <v>392</v>
      </c>
      <c r="U104" s="19">
        <v>80335</v>
      </c>
      <c r="V104" s="65" t="s">
        <v>142</v>
      </c>
      <c r="W104" s="65" t="s">
        <v>391</v>
      </c>
      <c r="X104" s="65" t="s">
        <v>1012</v>
      </c>
      <c r="Y104" s="65" t="s">
        <v>791</v>
      </c>
      <c r="Z104" s="65" t="s">
        <v>1412</v>
      </c>
      <c r="AA104" s="65" t="s">
        <v>982</v>
      </c>
      <c r="AB104" s="20" t="str">
        <f>HYPERLINK(tbl_Kitas[[#This Row],[Internet-Seite]],"Link")</f>
        <v>Link</v>
      </c>
      <c r="AC104" s="12">
        <v>1</v>
      </c>
      <c r="AD104" s="12">
        <v>0</v>
      </c>
      <c r="AE104" s="12">
        <v>1</v>
      </c>
      <c r="AF104" s="12">
        <v>0</v>
      </c>
      <c r="AG104" s="12">
        <v>20</v>
      </c>
      <c r="AH104" s="12" t="s">
        <v>422</v>
      </c>
      <c r="AI104" s="12">
        <v>0</v>
      </c>
      <c r="AJ104" s="12">
        <v>20</v>
      </c>
      <c r="AK104" s="12">
        <v>0</v>
      </c>
      <c r="AL104" s="34">
        <v>20</v>
      </c>
      <c r="AM104" s="34">
        <v>0</v>
      </c>
      <c r="AN104" s="34">
        <v>0</v>
      </c>
      <c r="AO104" s="34">
        <v>0</v>
      </c>
      <c r="AP104" s="19" t="s">
        <v>464</v>
      </c>
      <c r="AQ104" s="19" t="s">
        <v>465</v>
      </c>
      <c r="AR104" s="19" t="s">
        <v>464</v>
      </c>
      <c r="AS104" s="12" t="s">
        <v>464</v>
      </c>
      <c r="AT104" s="12" t="s">
        <v>464</v>
      </c>
      <c r="AU104" s="65" t="s">
        <v>1360</v>
      </c>
      <c r="AV104" s="65"/>
      <c r="AW104" s="12" t="s">
        <v>464</v>
      </c>
      <c r="AX104" s="12" t="s">
        <v>464</v>
      </c>
      <c r="AY104" s="12" t="s">
        <v>469</v>
      </c>
      <c r="AZ104" s="12" t="s">
        <v>464</v>
      </c>
      <c r="BA104" s="12" t="s">
        <v>465</v>
      </c>
      <c r="BB104" s="12" t="s">
        <v>464</v>
      </c>
      <c r="BC104" s="12" t="s">
        <v>464</v>
      </c>
      <c r="BD104" s="12" t="s">
        <v>464</v>
      </c>
      <c r="BE104" s="12" t="s">
        <v>464</v>
      </c>
      <c r="BF104" s="12" t="s">
        <v>464</v>
      </c>
      <c r="BG104" s="12" t="s">
        <v>464</v>
      </c>
      <c r="BH104" s="12" t="s">
        <v>1240</v>
      </c>
      <c r="BI104" s="12" t="s">
        <v>465</v>
      </c>
      <c r="BJ104" s="46" t="s">
        <v>1351</v>
      </c>
      <c r="BK104" s="12">
        <v>2023</v>
      </c>
      <c r="BL104" s="12" t="s">
        <v>424</v>
      </c>
      <c r="BM104" s="65" t="s">
        <v>1255</v>
      </c>
      <c r="BN104" s="48" t="s">
        <v>1413</v>
      </c>
      <c r="BO104" s="11"/>
    </row>
    <row r="105" spans="1:67" ht="25.15" hidden="1" customHeight="1" x14ac:dyDescent="0.2">
      <c r="A105" s="18">
        <v>12</v>
      </c>
      <c r="B105" s="65" t="s">
        <v>64</v>
      </c>
      <c r="C105" s="12" t="s">
        <v>65</v>
      </c>
      <c r="D105" s="12" t="s">
        <v>427</v>
      </c>
      <c r="E105" s="65" t="s">
        <v>435</v>
      </c>
      <c r="F105" s="65" t="s">
        <v>476</v>
      </c>
      <c r="G105" s="65" t="s">
        <v>1064</v>
      </c>
      <c r="H105" s="29">
        <v>82436</v>
      </c>
      <c r="I105" s="65" t="s">
        <v>62</v>
      </c>
      <c r="J105" s="65" t="s">
        <v>404</v>
      </c>
      <c r="K105" s="65" t="s">
        <v>1228</v>
      </c>
      <c r="L105" s="12" t="s">
        <v>423</v>
      </c>
      <c r="M105" s="65" t="s">
        <v>1229</v>
      </c>
      <c r="N105" s="65" t="s">
        <v>442</v>
      </c>
      <c r="O105" s="65" t="s">
        <v>450</v>
      </c>
      <c r="P105" s="12" t="s">
        <v>422</v>
      </c>
      <c r="Q105" s="12" t="s">
        <v>445</v>
      </c>
      <c r="R105" s="65" t="s">
        <v>995</v>
      </c>
      <c r="S105" s="65" t="s">
        <v>63</v>
      </c>
      <c r="T105" s="65" t="s">
        <v>596</v>
      </c>
      <c r="U105" s="12">
        <v>82436</v>
      </c>
      <c r="V105" s="65" t="s">
        <v>62</v>
      </c>
      <c r="W105" s="65" t="s">
        <v>63</v>
      </c>
      <c r="X105" s="65" t="s">
        <v>1316</v>
      </c>
      <c r="Y105" s="65" t="s">
        <v>1104</v>
      </c>
      <c r="Z105" s="65" t="s">
        <v>409</v>
      </c>
      <c r="AA105" s="65" t="s">
        <v>419</v>
      </c>
      <c r="AB105" s="20" t="s">
        <v>421</v>
      </c>
      <c r="AC105" s="12">
        <v>1</v>
      </c>
      <c r="AD105" s="12">
        <v>1</v>
      </c>
      <c r="AE105" s="12">
        <v>0</v>
      </c>
      <c r="AF105" s="12">
        <v>0</v>
      </c>
      <c r="AG105" s="12">
        <v>15</v>
      </c>
      <c r="AH105" s="12" t="s">
        <v>422</v>
      </c>
      <c r="AI105" s="12">
        <v>15</v>
      </c>
      <c r="AJ105" s="12">
        <v>0</v>
      </c>
      <c r="AK105" s="12">
        <v>0</v>
      </c>
      <c r="AL105" s="19">
        <v>15</v>
      </c>
      <c r="AM105" s="19">
        <v>15</v>
      </c>
      <c r="AN105" s="19">
        <v>0</v>
      </c>
      <c r="AO105" s="19">
        <v>0</v>
      </c>
      <c r="AP105" s="19" t="s">
        <v>465</v>
      </c>
      <c r="AQ105" s="19" t="s">
        <v>464</v>
      </c>
      <c r="AR105" s="19" t="s">
        <v>464</v>
      </c>
      <c r="AS105" s="12" t="s">
        <v>464</v>
      </c>
      <c r="AT105" s="12" t="s">
        <v>464</v>
      </c>
      <c r="AU105" s="65" t="s">
        <v>1360</v>
      </c>
      <c r="AV105" s="65"/>
      <c r="AW105" s="12" t="s">
        <v>464</v>
      </c>
      <c r="AX105" s="12" t="s">
        <v>464</v>
      </c>
      <c r="AY105" s="12" t="s">
        <v>469</v>
      </c>
      <c r="AZ105" s="12" t="s">
        <v>464</v>
      </c>
      <c r="BA105" s="12" t="s">
        <v>464</v>
      </c>
      <c r="BB105" s="12" t="s">
        <v>464</v>
      </c>
      <c r="BC105" s="12" t="s">
        <v>464</v>
      </c>
      <c r="BD105" s="12" t="s">
        <v>464</v>
      </c>
      <c r="BE105" s="12" t="s">
        <v>464</v>
      </c>
      <c r="BF105" s="12" t="s">
        <v>464</v>
      </c>
      <c r="BG105" s="12" t="s">
        <v>464</v>
      </c>
      <c r="BH105" s="20" t="s">
        <v>1233</v>
      </c>
      <c r="BI105" s="28" t="s">
        <v>464</v>
      </c>
      <c r="BJ105" s="46"/>
      <c r="BK105" s="12">
        <v>2011</v>
      </c>
      <c r="BL105" s="12" t="s">
        <v>1253</v>
      </c>
      <c r="BM105" s="65" t="s">
        <v>1255</v>
      </c>
      <c r="BN105" s="46"/>
      <c r="BO105" s="11"/>
    </row>
    <row r="106" spans="1:67" ht="25.15" hidden="1" customHeight="1" x14ac:dyDescent="0.2">
      <c r="A106" s="18">
        <v>84</v>
      </c>
      <c r="B106" s="65" t="s">
        <v>306</v>
      </c>
      <c r="C106" s="12" t="s">
        <v>307</v>
      </c>
      <c r="D106" s="12" t="s">
        <v>427</v>
      </c>
      <c r="E106" s="65" t="s">
        <v>433</v>
      </c>
      <c r="F106" s="65" t="s">
        <v>474</v>
      </c>
      <c r="G106" s="65" t="s">
        <v>401</v>
      </c>
      <c r="H106" s="19">
        <v>82402</v>
      </c>
      <c r="I106" s="65" t="s">
        <v>303</v>
      </c>
      <c r="J106" s="65"/>
      <c r="K106" s="65" t="s">
        <v>1113</v>
      </c>
      <c r="L106" s="12" t="s">
        <v>1298</v>
      </c>
      <c r="M106" s="65" t="s">
        <v>15</v>
      </c>
      <c r="N106" s="65" t="s">
        <v>442</v>
      </c>
      <c r="O106" s="65" t="s">
        <v>449</v>
      </c>
      <c r="P106" s="12" t="s">
        <v>422</v>
      </c>
      <c r="Q106" s="12" t="s">
        <v>444</v>
      </c>
      <c r="R106" s="65" t="s">
        <v>453</v>
      </c>
      <c r="S106" s="65" t="s">
        <v>400</v>
      </c>
      <c r="T106" s="65" t="s">
        <v>308</v>
      </c>
      <c r="U106" s="19">
        <v>82402</v>
      </c>
      <c r="V106" s="65" t="s">
        <v>303</v>
      </c>
      <c r="W106" s="65" t="s">
        <v>306</v>
      </c>
      <c r="X106" s="65" t="s">
        <v>1014</v>
      </c>
      <c r="Y106" s="65" t="s">
        <v>1105</v>
      </c>
      <c r="Z106" s="65" t="s">
        <v>407</v>
      </c>
      <c r="AA106" s="65" t="s">
        <v>417</v>
      </c>
      <c r="AB106" s="20" t="s">
        <v>421</v>
      </c>
      <c r="AC106" s="12">
        <v>1</v>
      </c>
      <c r="AD106" s="12">
        <v>0</v>
      </c>
      <c r="AE106" s="12">
        <v>1</v>
      </c>
      <c r="AF106" s="12">
        <v>0</v>
      </c>
      <c r="AG106" s="12">
        <v>15</v>
      </c>
      <c r="AH106" s="12" t="s">
        <v>422</v>
      </c>
      <c r="AI106" s="12">
        <v>0</v>
      </c>
      <c r="AJ106" s="12">
        <v>15</v>
      </c>
      <c r="AK106" s="12">
        <v>0</v>
      </c>
      <c r="AL106" s="19">
        <v>15</v>
      </c>
      <c r="AM106" s="19">
        <v>2</v>
      </c>
      <c r="AN106" s="19">
        <v>13</v>
      </c>
      <c r="AO106" s="19">
        <v>0</v>
      </c>
      <c r="AP106" s="19" t="s">
        <v>464</v>
      </c>
      <c r="AQ106" s="19" t="s">
        <v>465</v>
      </c>
      <c r="AR106" s="19" t="s">
        <v>464</v>
      </c>
      <c r="AS106" s="12" t="s">
        <v>464</v>
      </c>
      <c r="AT106" s="12" t="s">
        <v>464</v>
      </c>
      <c r="AU106" s="65" t="s">
        <v>1360</v>
      </c>
      <c r="AV106" s="65"/>
      <c r="AW106" s="12" t="s">
        <v>464</v>
      </c>
      <c r="AX106" s="12" t="s">
        <v>464</v>
      </c>
      <c r="AY106" s="12" t="s">
        <v>469</v>
      </c>
      <c r="AZ106" s="12" t="s">
        <v>464</v>
      </c>
      <c r="BA106" s="12" t="s">
        <v>465</v>
      </c>
      <c r="BB106" s="12" t="s">
        <v>464</v>
      </c>
      <c r="BC106" s="12" t="s">
        <v>464</v>
      </c>
      <c r="BD106" s="12" t="s">
        <v>465</v>
      </c>
      <c r="BE106" s="12" t="s">
        <v>464</v>
      </c>
      <c r="BF106" s="12" t="s">
        <v>464</v>
      </c>
      <c r="BG106" s="12" t="s">
        <v>464</v>
      </c>
      <c r="BH106" s="20" t="s">
        <v>1233</v>
      </c>
      <c r="BI106" s="12" t="s">
        <v>465</v>
      </c>
      <c r="BJ106" s="46"/>
      <c r="BK106" s="12">
        <v>1998</v>
      </c>
      <c r="BL106" s="12" t="s">
        <v>1253</v>
      </c>
      <c r="BM106" s="65" t="s">
        <v>1255</v>
      </c>
      <c r="BN106" s="46"/>
      <c r="BO106" s="11"/>
    </row>
    <row r="107" spans="1:67" ht="25.15" hidden="1" customHeight="1" x14ac:dyDescent="0.2">
      <c r="A107" s="18">
        <v>99</v>
      </c>
      <c r="B107" s="65" t="s">
        <v>355</v>
      </c>
      <c r="C107" s="12" t="s">
        <v>356</v>
      </c>
      <c r="D107" s="12" t="s">
        <v>427</v>
      </c>
      <c r="E107" s="65" t="s">
        <v>575</v>
      </c>
      <c r="F107" s="65" t="s">
        <v>870</v>
      </c>
      <c r="G107" s="65" t="s">
        <v>357</v>
      </c>
      <c r="H107" s="19">
        <v>82362</v>
      </c>
      <c r="I107" s="65" t="s">
        <v>322</v>
      </c>
      <c r="J107" s="65"/>
      <c r="K107" s="65" t="s">
        <v>1192</v>
      </c>
      <c r="L107" s="12" t="s">
        <v>423</v>
      </c>
      <c r="M107" s="65" t="s">
        <v>15</v>
      </c>
      <c r="N107" s="65" t="s">
        <v>442</v>
      </c>
      <c r="O107" s="65" t="s">
        <v>992</v>
      </c>
      <c r="P107" s="12" t="s">
        <v>422</v>
      </c>
      <c r="Q107" s="12" t="s">
        <v>445</v>
      </c>
      <c r="R107" s="65" t="s">
        <v>453</v>
      </c>
      <c r="S107" s="65" t="s">
        <v>358</v>
      </c>
      <c r="T107" s="65" t="s">
        <v>359</v>
      </c>
      <c r="U107" s="19">
        <v>82362</v>
      </c>
      <c r="V107" s="65" t="s">
        <v>322</v>
      </c>
      <c r="W107" s="65" t="s">
        <v>358</v>
      </c>
      <c r="X107" s="65" t="s">
        <v>1021</v>
      </c>
      <c r="Y107" s="65" t="s">
        <v>775</v>
      </c>
      <c r="Z107" s="65" t="s">
        <v>686</v>
      </c>
      <c r="AA107" s="65" t="s">
        <v>966</v>
      </c>
      <c r="AB107" s="20" t="str">
        <f>HYPERLINK(tbl_Kitas[[#This Row],[Internet-Seite]],"Link")</f>
        <v>Link</v>
      </c>
      <c r="AC107" s="12">
        <v>1</v>
      </c>
      <c r="AD107" s="12">
        <v>0</v>
      </c>
      <c r="AE107" s="12">
        <v>1</v>
      </c>
      <c r="AF107" s="12">
        <v>0</v>
      </c>
      <c r="AG107" s="12">
        <v>15</v>
      </c>
      <c r="AH107" s="12" t="s">
        <v>422</v>
      </c>
      <c r="AI107" s="12">
        <v>0</v>
      </c>
      <c r="AJ107" s="12">
        <v>15</v>
      </c>
      <c r="AK107" s="12">
        <v>0</v>
      </c>
      <c r="AL107" s="19">
        <v>15</v>
      </c>
      <c r="AM107" s="19">
        <v>0</v>
      </c>
      <c r="AN107" s="19">
        <v>15</v>
      </c>
      <c r="AO107" s="19">
        <v>0</v>
      </c>
      <c r="AP107" s="19" t="s">
        <v>464</v>
      </c>
      <c r="AQ107" s="19" t="s">
        <v>465</v>
      </c>
      <c r="AR107" s="19" t="s">
        <v>464</v>
      </c>
      <c r="AS107" s="12" t="s">
        <v>464</v>
      </c>
      <c r="AT107" s="12" t="s">
        <v>464</v>
      </c>
      <c r="AU107" s="65" t="s">
        <v>1360</v>
      </c>
      <c r="AV107" s="65"/>
      <c r="AW107" s="12" t="s">
        <v>464</v>
      </c>
      <c r="AX107" s="12" t="s">
        <v>464</v>
      </c>
      <c r="AY107" s="12" t="s">
        <v>469</v>
      </c>
      <c r="AZ107" s="12" t="s">
        <v>464</v>
      </c>
      <c r="BA107" s="12" t="s">
        <v>465</v>
      </c>
      <c r="BB107" s="12" t="s">
        <v>465</v>
      </c>
      <c r="BC107" s="12" t="s">
        <v>464</v>
      </c>
      <c r="BD107" s="12" t="s">
        <v>464</v>
      </c>
      <c r="BE107" s="12" t="s">
        <v>464</v>
      </c>
      <c r="BF107" s="12" t="s">
        <v>464</v>
      </c>
      <c r="BG107" s="12" t="s">
        <v>464</v>
      </c>
      <c r="BH107" s="20" t="s">
        <v>1233</v>
      </c>
      <c r="BI107" s="12" t="s">
        <v>465</v>
      </c>
      <c r="BJ107" s="46" t="s">
        <v>1335</v>
      </c>
      <c r="BK107" s="12">
        <v>1995</v>
      </c>
      <c r="BL107" s="12" t="s">
        <v>424</v>
      </c>
      <c r="BM107" s="65" t="s">
        <v>1256</v>
      </c>
      <c r="BN107" s="46"/>
      <c r="BO107" s="11"/>
    </row>
    <row r="108" spans="1:67" ht="25.15" hidden="1" customHeight="1" x14ac:dyDescent="0.2">
      <c r="A108" s="18">
        <v>100</v>
      </c>
      <c r="B108" s="65" t="s">
        <v>360</v>
      </c>
      <c r="C108" s="12" t="s">
        <v>361</v>
      </c>
      <c r="D108" s="12" t="s">
        <v>427</v>
      </c>
      <c r="E108" s="65" t="s">
        <v>583</v>
      </c>
      <c r="F108" s="65" t="s">
        <v>878</v>
      </c>
      <c r="G108" s="65" t="s">
        <v>1074</v>
      </c>
      <c r="H108" s="19">
        <v>82362</v>
      </c>
      <c r="I108" s="65" t="s">
        <v>322</v>
      </c>
      <c r="J108" s="65"/>
      <c r="K108" s="65" t="s">
        <v>1201</v>
      </c>
      <c r="L108" s="12" t="s">
        <v>423</v>
      </c>
      <c r="M108" s="65" t="s">
        <v>15</v>
      </c>
      <c r="N108" s="65" t="s">
        <v>442</v>
      </c>
      <c r="O108" s="65" t="s">
        <v>992</v>
      </c>
      <c r="P108" s="12" t="s">
        <v>422</v>
      </c>
      <c r="Q108" s="12" t="s">
        <v>446</v>
      </c>
      <c r="R108" s="65" t="s">
        <v>453</v>
      </c>
      <c r="S108" s="65" t="s">
        <v>358</v>
      </c>
      <c r="T108" s="65" t="s">
        <v>359</v>
      </c>
      <c r="U108" s="19">
        <v>82362</v>
      </c>
      <c r="V108" s="65" t="s">
        <v>322</v>
      </c>
      <c r="W108" s="65" t="s">
        <v>358</v>
      </c>
      <c r="X108" s="65" t="s">
        <v>1021</v>
      </c>
      <c r="Y108" s="65" t="s">
        <v>784</v>
      </c>
      <c r="Z108" s="65" t="s">
        <v>694</v>
      </c>
      <c r="AA108" s="65" t="s">
        <v>974</v>
      </c>
      <c r="AB108" s="20" t="str">
        <f>HYPERLINK(tbl_Kitas[[#This Row],[Internet-Seite]],"Link")</f>
        <v>Link</v>
      </c>
      <c r="AC108" s="28">
        <v>1</v>
      </c>
      <c r="AD108" s="28">
        <v>0</v>
      </c>
      <c r="AE108" s="28">
        <v>1</v>
      </c>
      <c r="AF108" s="28">
        <v>0</v>
      </c>
      <c r="AG108" s="28">
        <v>15</v>
      </c>
      <c r="AH108" s="12" t="s">
        <v>422</v>
      </c>
      <c r="AI108" s="28">
        <v>0</v>
      </c>
      <c r="AJ108" s="28">
        <v>15</v>
      </c>
      <c r="AK108" s="28">
        <v>0</v>
      </c>
      <c r="AL108" s="19">
        <v>15</v>
      </c>
      <c r="AM108" s="19">
        <v>0</v>
      </c>
      <c r="AN108" s="19">
        <v>15</v>
      </c>
      <c r="AO108" s="19">
        <v>0</v>
      </c>
      <c r="AP108" s="19" t="s">
        <v>464</v>
      </c>
      <c r="AQ108" s="19" t="s">
        <v>465</v>
      </c>
      <c r="AR108" s="19" t="s">
        <v>464</v>
      </c>
      <c r="AS108" s="12" t="s">
        <v>464</v>
      </c>
      <c r="AT108" s="12" t="s">
        <v>464</v>
      </c>
      <c r="AU108" s="65" t="s">
        <v>1360</v>
      </c>
      <c r="AV108" s="65"/>
      <c r="AW108" s="12" t="s">
        <v>464</v>
      </c>
      <c r="AX108" s="12" t="s">
        <v>464</v>
      </c>
      <c r="AY108" s="12" t="s">
        <v>469</v>
      </c>
      <c r="AZ108" s="12" t="s">
        <v>464</v>
      </c>
      <c r="BA108" s="12" t="s">
        <v>465</v>
      </c>
      <c r="BB108" s="12" t="s">
        <v>464</v>
      </c>
      <c r="BC108" s="12" t="s">
        <v>464</v>
      </c>
      <c r="BD108" s="12" t="s">
        <v>464</v>
      </c>
      <c r="BE108" s="12" t="s">
        <v>464</v>
      </c>
      <c r="BF108" s="12" t="s">
        <v>464</v>
      </c>
      <c r="BG108" s="12" t="s">
        <v>464</v>
      </c>
      <c r="BH108" s="23" t="s">
        <v>1233</v>
      </c>
      <c r="BI108" s="12" t="s">
        <v>465</v>
      </c>
      <c r="BJ108" s="46"/>
      <c r="BK108" s="12" t="s">
        <v>1239</v>
      </c>
      <c r="BL108" s="12" t="s">
        <v>424</v>
      </c>
      <c r="BM108" s="65" t="s">
        <v>1353</v>
      </c>
      <c r="BN108" s="46"/>
      <c r="BO108" s="11"/>
    </row>
    <row r="109" spans="1:67" ht="25.15" hidden="1" customHeight="1" x14ac:dyDescent="0.2">
      <c r="A109" s="18">
        <v>101</v>
      </c>
      <c r="B109" s="65" t="s">
        <v>362</v>
      </c>
      <c r="C109" s="12" t="s">
        <v>363</v>
      </c>
      <c r="D109" s="12" t="s">
        <v>427</v>
      </c>
      <c r="E109" s="65" t="s">
        <v>579</v>
      </c>
      <c r="F109" s="65" t="s">
        <v>874</v>
      </c>
      <c r="G109" s="65" t="s">
        <v>364</v>
      </c>
      <c r="H109" s="19">
        <v>82362</v>
      </c>
      <c r="I109" s="65" t="s">
        <v>322</v>
      </c>
      <c r="J109" s="65"/>
      <c r="K109" s="65" t="s">
        <v>1198</v>
      </c>
      <c r="L109" s="12" t="s">
        <v>423</v>
      </c>
      <c r="M109" s="65" t="s">
        <v>1229</v>
      </c>
      <c r="N109" s="65" t="s">
        <v>442</v>
      </c>
      <c r="O109" s="65" t="s">
        <v>992</v>
      </c>
      <c r="P109" s="12" t="s">
        <v>422</v>
      </c>
      <c r="Q109" s="12" t="s">
        <v>991</v>
      </c>
      <c r="R109" s="65" t="s">
        <v>453</v>
      </c>
      <c r="S109" s="65" t="s">
        <v>358</v>
      </c>
      <c r="T109" s="65" t="s">
        <v>359</v>
      </c>
      <c r="U109" s="19">
        <v>82362</v>
      </c>
      <c r="V109" s="65" t="s">
        <v>322</v>
      </c>
      <c r="W109" s="65" t="s">
        <v>358</v>
      </c>
      <c r="X109" s="65" t="s">
        <v>1021</v>
      </c>
      <c r="Y109" s="65" t="s">
        <v>780</v>
      </c>
      <c r="Z109" s="65" t="s">
        <v>690</v>
      </c>
      <c r="AA109" s="65" t="s">
        <v>970</v>
      </c>
      <c r="AB109" s="20" t="str">
        <f>HYPERLINK(tbl_Kitas[[#This Row],[Internet-Seite]],"Link")</f>
        <v>Link</v>
      </c>
      <c r="AC109" s="12">
        <v>1</v>
      </c>
      <c r="AD109" s="12">
        <v>1</v>
      </c>
      <c r="AE109" s="12">
        <v>0</v>
      </c>
      <c r="AF109" s="12">
        <v>0</v>
      </c>
      <c r="AG109" s="12">
        <v>12</v>
      </c>
      <c r="AH109" s="12" t="s">
        <v>422</v>
      </c>
      <c r="AI109" s="12">
        <v>12</v>
      </c>
      <c r="AJ109" s="12">
        <v>0</v>
      </c>
      <c r="AK109" s="12">
        <v>0</v>
      </c>
      <c r="AL109" s="19">
        <v>12</v>
      </c>
      <c r="AM109" s="19">
        <v>12</v>
      </c>
      <c r="AN109" s="19">
        <v>0</v>
      </c>
      <c r="AO109" s="19">
        <v>0</v>
      </c>
      <c r="AP109" s="19" t="s">
        <v>465</v>
      </c>
      <c r="AQ109" s="19" t="s">
        <v>464</v>
      </c>
      <c r="AR109" s="19" t="s">
        <v>464</v>
      </c>
      <c r="AS109" s="12" t="s">
        <v>464</v>
      </c>
      <c r="AT109" s="12" t="s">
        <v>465</v>
      </c>
      <c r="AU109" s="65" t="s">
        <v>1360</v>
      </c>
      <c r="AV109" s="65"/>
      <c r="AW109" s="12" t="s">
        <v>464</v>
      </c>
      <c r="AX109" s="12" t="s">
        <v>464</v>
      </c>
      <c r="AY109" s="12" t="s">
        <v>469</v>
      </c>
      <c r="AZ109" s="12" t="s">
        <v>464</v>
      </c>
      <c r="BA109" s="12" t="s">
        <v>464</v>
      </c>
      <c r="BB109" s="12" t="s">
        <v>464</v>
      </c>
      <c r="BC109" s="12" t="s">
        <v>464</v>
      </c>
      <c r="BD109" s="12" t="s">
        <v>464</v>
      </c>
      <c r="BE109" s="12" t="s">
        <v>464</v>
      </c>
      <c r="BF109" s="12" t="s">
        <v>464</v>
      </c>
      <c r="BG109" s="12" t="s">
        <v>464</v>
      </c>
      <c r="BH109" s="20" t="s">
        <v>1233</v>
      </c>
      <c r="BI109" s="12" t="s">
        <v>465</v>
      </c>
      <c r="BJ109" s="46"/>
      <c r="BK109" s="12">
        <v>2001</v>
      </c>
      <c r="BL109" s="12" t="s">
        <v>424</v>
      </c>
      <c r="BM109" s="65" t="s">
        <v>1259</v>
      </c>
      <c r="BN109" s="46" t="s">
        <v>1334</v>
      </c>
      <c r="BO109" s="11"/>
    </row>
    <row r="110" spans="1:67" ht="25.15" hidden="1" customHeight="1" x14ac:dyDescent="0.2">
      <c r="A110" s="18">
        <v>110</v>
      </c>
      <c r="B110" s="65" t="s">
        <v>1130</v>
      </c>
      <c r="C110" s="12" t="s">
        <v>385</v>
      </c>
      <c r="D110" s="12" t="s">
        <v>427</v>
      </c>
      <c r="E110" s="65" t="s">
        <v>590</v>
      </c>
      <c r="F110" s="65" t="s">
        <v>885</v>
      </c>
      <c r="G110" s="65" t="s">
        <v>386</v>
      </c>
      <c r="H110" s="19">
        <v>82407</v>
      </c>
      <c r="I110" s="65" t="s">
        <v>382</v>
      </c>
      <c r="J110" s="65"/>
      <c r="K110" s="65" t="s">
        <v>1207</v>
      </c>
      <c r="L110" s="12" t="s">
        <v>423</v>
      </c>
      <c r="M110" s="65" t="s">
        <v>1229</v>
      </c>
      <c r="N110" s="65" t="s">
        <v>442</v>
      </c>
      <c r="O110" s="65" t="s">
        <v>449</v>
      </c>
      <c r="P110" s="12" t="s">
        <v>422</v>
      </c>
      <c r="Q110" s="12" t="s">
        <v>445</v>
      </c>
      <c r="R110" s="65" t="s">
        <v>995</v>
      </c>
      <c r="S110" s="65" t="s">
        <v>1005</v>
      </c>
      <c r="T110" s="65" t="s">
        <v>387</v>
      </c>
      <c r="U110" s="19">
        <v>82178</v>
      </c>
      <c r="V110" s="65" t="s">
        <v>388</v>
      </c>
      <c r="W110" s="65" t="s">
        <v>1005</v>
      </c>
      <c r="X110" s="65" t="s">
        <v>1032</v>
      </c>
      <c r="Y110" s="65" t="s">
        <v>790</v>
      </c>
      <c r="Z110" s="65" t="s">
        <v>701</v>
      </c>
      <c r="AA110" s="65" t="s">
        <v>981</v>
      </c>
      <c r="AB110" s="20" t="str">
        <f>HYPERLINK(tbl_Kitas[[#This Row],[Internet-Seite]],"Link")</f>
        <v>Link</v>
      </c>
      <c r="AC110" s="12">
        <v>1</v>
      </c>
      <c r="AD110" s="12">
        <v>1</v>
      </c>
      <c r="AE110" s="12">
        <v>0</v>
      </c>
      <c r="AF110" s="12">
        <v>0</v>
      </c>
      <c r="AG110" s="12">
        <v>12</v>
      </c>
      <c r="AH110" s="12" t="s">
        <v>422</v>
      </c>
      <c r="AI110" s="12">
        <v>12</v>
      </c>
      <c r="AJ110" s="12">
        <v>0</v>
      </c>
      <c r="AK110" s="12">
        <v>0</v>
      </c>
      <c r="AL110" s="19">
        <v>12</v>
      </c>
      <c r="AM110" s="19">
        <v>12</v>
      </c>
      <c r="AN110" s="19">
        <v>0</v>
      </c>
      <c r="AO110" s="19">
        <v>0</v>
      </c>
      <c r="AP110" s="19" t="s">
        <v>465</v>
      </c>
      <c r="AQ110" s="19" t="s">
        <v>464</v>
      </c>
      <c r="AR110" s="19" t="s">
        <v>464</v>
      </c>
      <c r="AS110" s="12" t="s">
        <v>464</v>
      </c>
      <c r="AT110" s="12" t="s">
        <v>464</v>
      </c>
      <c r="AU110" s="65" t="s">
        <v>10</v>
      </c>
      <c r="AV110" s="65"/>
      <c r="AW110" s="12" t="s">
        <v>465</v>
      </c>
      <c r="AX110" s="12" t="s">
        <v>464</v>
      </c>
      <c r="AY110" s="12" t="s">
        <v>468</v>
      </c>
      <c r="AZ110" s="12" t="s">
        <v>464</v>
      </c>
      <c r="BA110" s="12" t="s">
        <v>464</v>
      </c>
      <c r="BB110" s="12" t="s">
        <v>464</v>
      </c>
      <c r="BC110" s="12" t="s">
        <v>464</v>
      </c>
      <c r="BD110" s="12" t="s">
        <v>464</v>
      </c>
      <c r="BE110" s="12" t="s">
        <v>464</v>
      </c>
      <c r="BF110" s="12" t="s">
        <v>464</v>
      </c>
      <c r="BG110" s="12" t="s">
        <v>464</v>
      </c>
      <c r="BH110" s="20" t="s">
        <v>1233</v>
      </c>
      <c r="BI110" s="28" t="s">
        <v>464</v>
      </c>
      <c r="BJ110" s="46"/>
      <c r="BK110" s="12">
        <v>2022</v>
      </c>
      <c r="BL110" s="12" t="s">
        <v>424</v>
      </c>
      <c r="BM110" s="65" t="s">
        <v>1257</v>
      </c>
      <c r="BN110" s="46"/>
      <c r="BO110" s="11"/>
    </row>
    <row r="111" spans="1:67" ht="25.15" hidden="1" customHeight="1" x14ac:dyDescent="0.2">
      <c r="A111" s="18">
        <v>107</v>
      </c>
      <c r="B111" s="65" t="s">
        <v>1129</v>
      </c>
      <c r="C111" s="12" t="s">
        <v>372</v>
      </c>
      <c r="D111" s="12" t="s">
        <v>427</v>
      </c>
      <c r="E111" s="65" t="s">
        <v>588</v>
      </c>
      <c r="F111" s="65" t="s">
        <v>883</v>
      </c>
      <c r="G111" s="65" t="s">
        <v>1076</v>
      </c>
      <c r="H111" s="19">
        <v>82405</v>
      </c>
      <c r="I111" s="65" t="s">
        <v>346</v>
      </c>
      <c r="J111" s="65"/>
      <c r="K111" s="65" t="s">
        <v>1206</v>
      </c>
      <c r="L111" s="12" t="s">
        <v>423</v>
      </c>
      <c r="M111" s="65" t="s">
        <v>1230</v>
      </c>
      <c r="N111" s="65" t="s">
        <v>989</v>
      </c>
      <c r="O111" s="65" t="s">
        <v>450</v>
      </c>
      <c r="P111" s="12" t="s">
        <v>423</v>
      </c>
      <c r="Q111" s="12" t="s">
        <v>444</v>
      </c>
      <c r="R111" s="65" t="s">
        <v>453</v>
      </c>
      <c r="S111" s="65" t="s">
        <v>373</v>
      </c>
      <c r="T111" s="65" t="s">
        <v>374</v>
      </c>
      <c r="U111" s="19">
        <v>82405</v>
      </c>
      <c r="V111" s="65" t="s">
        <v>346</v>
      </c>
      <c r="W111" s="65" t="s">
        <v>373</v>
      </c>
      <c r="X111" s="65" t="s">
        <v>375</v>
      </c>
      <c r="Y111" s="65" t="s">
        <v>376</v>
      </c>
      <c r="Z111" s="65" t="s">
        <v>699</v>
      </c>
      <c r="AA111" s="65" t="s">
        <v>979</v>
      </c>
      <c r="AB111" s="20" t="str">
        <f>HYPERLINK(tbl_Kitas[[#This Row],[Internet-Seite]],"Link")</f>
        <v>Link</v>
      </c>
      <c r="AC111" s="12">
        <v>3</v>
      </c>
      <c r="AD111" s="12">
        <v>1</v>
      </c>
      <c r="AE111" s="12">
        <v>2</v>
      </c>
      <c r="AF111" s="12">
        <v>0</v>
      </c>
      <c r="AG111" s="12">
        <v>62</v>
      </c>
      <c r="AH111" s="12" t="s">
        <v>423</v>
      </c>
      <c r="AI111" s="12">
        <v>12</v>
      </c>
      <c r="AJ111" s="12">
        <v>50</v>
      </c>
      <c r="AK111" s="12">
        <v>0</v>
      </c>
      <c r="AL111" s="34">
        <v>88</v>
      </c>
      <c r="AM111" s="34">
        <v>0</v>
      </c>
      <c r="AN111" s="34">
        <v>0</v>
      </c>
      <c r="AO111" s="34">
        <v>0</v>
      </c>
      <c r="AP111" s="19" t="s">
        <v>465</v>
      </c>
      <c r="AQ111" s="12" t="s">
        <v>465</v>
      </c>
      <c r="AR111" s="19" t="s">
        <v>464</v>
      </c>
      <c r="AS111" s="12" t="s">
        <v>464</v>
      </c>
      <c r="AT111" s="12" t="s">
        <v>464</v>
      </c>
      <c r="AU111" s="66" t="s">
        <v>10</v>
      </c>
      <c r="AV111" s="46" t="s">
        <v>1414</v>
      </c>
      <c r="AW111" s="12" t="s">
        <v>464</v>
      </c>
      <c r="AX111" s="12" t="s">
        <v>464</v>
      </c>
      <c r="AY111" s="12" t="s">
        <v>468</v>
      </c>
      <c r="AZ111" s="12" t="s">
        <v>464</v>
      </c>
      <c r="BA111" s="12" t="s">
        <v>464</v>
      </c>
      <c r="BB111" s="12" t="s">
        <v>464</v>
      </c>
      <c r="BC111" s="12" t="s">
        <v>464</v>
      </c>
      <c r="BD111" s="12" t="s">
        <v>464</v>
      </c>
      <c r="BE111" s="12" t="s">
        <v>464</v>
      </c>
      <c r="BF111" s="12" t="s">
        <v>464</v>
      </c>
      <c r="BG111" s="12" t="s">
        <v>464</v>
      </c>
      <c r="BH111" s="20" t="s">
        <v>1233</v>
      </c>
      <c r="BI111" s="28" t="s">
        <v>464</v>
      </c>
      <c r="BJ111" s="46"/>
      <c r="BK111" s="12" t="s">
        <v>1239</v>
      </c>
      <c r="BL111" s="12" t="s">
        <v>424</v>
      </c>
      <c r="BM111" s="65" t="s">
        <v>1260</v>
      </c>
      <c r="BN111" s="46"/>
      <c r="BO111" s="11"/>
    </row>
    <row r="112" spans="1:67" s="81" customFormat="1" ht="25.15" customHeight="1" x14ac:dyDescent="0.2">
      <c r="A112" s="95" t="s">
        <v>1294</v>
      </c>
      <c r="B112" s="95">
        <f>SUBTOTAL(103,tbl_Kitas[Einrichtungsname])</f>
        <v>1</v>
      </c>
      <c r="C112" s="95"/>
      <c r="D112" s="95">
        <f>SUBTOTAL(103,tbl_Kitas[Leitung Anrede])</f>
        <v>1</v>
      </c>
      <c r="E112" s="96"/>
      <c r="F112" s="97"/>
      <c r="G112" s="95"/>
      <c r="H112" s="95"/>
      <c r="I112" s="95">
        <f>SUBTOTAL(103,tbl_Kitas[Ort])</f>
        <v>1</v>
      </c>
      <c r="J112" s="95">
        <f>SUBTOTAL(103,tbl_Kitas[Ortsteil])</f>
        <v>0</v>
      </c>
      <c r="K112" s="95"/>
      <c r="L112" s="95">
        <f>SUBTOTAL(103,tbl_Kitas[Region])</f>
        <v>1</v>
      </c>
      <c r="M112" s="95">
        <f>SUBTOTAL(103,tbl_Kitas[Einrichtungstyp])</f>
        <v>1</v>
      </c>
      <c r="N112" s="95">
        <f>SUBTOTAL(103,tbl_Kitas[Gruppenform])</f>
        <v>1</v>
      </c>
      <c r="O112" s="95">
        <f>SUBTOTAL(103,tbl_Kitas[Rechtsform])</f>
        <v>1</v>
      </c>
      <c r="P112" s="95">
        <f>SUBTOTAL(103,tbl_Kitas[Größe lt. Umfrage])</f>
        <v>1</v>
      </c>
      <c r="Q112" s="98">
        <f>SUBTOTAL(103,tbl_Kitas[Maximale Öffnungszeiten])</f>
        <v>1</v>
      </c>
      <c r="R112" s="98"/>
      <c r="S112" s="95"/>
      <c r="T112" s="95"/>
      <c r="U112" s="95"/>
      <c r="V112" s="19">
        <f>SUBTOTAL(103,tbl_Kitas[Träger-Ort])</f>
        <v>1</v>
      </c>
      <c r="W112" s="19">
        <f>SUBTOTAL(103,tbl_Kitas[Träger-Statistik])</f>
        <v>1</v>
      </c>
      <c r="X112" s="95"/>
      <c r="Y112" s="95"/>
      <c r="Z112" s="99"/>
      <c r="AA112" s="99"/>
      <c r="AB112" s="95"/>
      <c r="AC112" s="100">
        <f>SUBTOTAL(109,tbl_Kitas[Gruppen insgesamt])</f>
        <v>7</v>
      </c>
      <c r="AD112" s="95">
        <f>SUBTOTAL(109,tbl_Kitas[Gruppen Krippe])</f>
        <v>1</v>
      </c>
      <c r="AE112" s="95">
        <f>SUBTOTAL(109,tbl_Kitas[Gruppen KiGa])</f>
        <v>5</v>
      </c>
      <c r="AF112" s="95">
        <f>SUBTOTAL(109,tbl_Kitas[Gruppen Hort])</f>
        <v>1</v>
      </c>
      <c r="AG112" s="100">
        <f>SUBTOTAL(109,tbl_Kitas[Plätze insgesamt])</f>
        <v>162</v>
      </c>
      <c r="AH112" s="95">
        <f>SUBTOTAL(103,tbl_Kitas[Größe lt. www])</f>
        <v>1</v>
      </c>
      <c r="AI112" s="95">
        <f>SUBTOTAL(109,tbl_Kitas[Plätze Krippe])</f>
        <v>12</v>
      </c>
      <c r="AJ112" s="95">
        <f>SUBTOTAL(109,tbl_Kitas[Plätze Kiga])</f>
        <v>115</v>
      </c>
      <c r="AK112" s="95">
        <f>SUBTOTAL(109,tbl_Kitas[Plätze Hort])</f>
        <v>35</v>
      </c>
      <c r="AL112" s="95">
        <f>SUBTOTAL(109,tbl_Kitas[Plätze lt. BE])</f>
        <v>196</v>
      </c>
      <c r="AM112" s="95">
        <f>SUBTOTAL(109,tbl_Kitas[Plätze U3])</f>
        <v>17</v>
      </c>
      <c r="AN112" s="95">
        <f>SUBTOTAL(109,tbl_Kitas[Plätze 3-6])</f>
        <v>144</v>
      </c>
      <c r="AO112" s="95">
        <f>SUBTOTAL(109,tbl_Kitas[Plätze Schulkinder])</f>
        <v>35</v>
      </c>
      <c r="AP112" s="98">
        <f>SUBTOTAL(103,tbl_Kitas[Krippe])</f>
        <v>1</v>
      </c>
      <c r="AQ112" s="98">
        <f>SUBTOTAL(103,tbl_Kitas[Kinder-garten])</f>
        <v>1</v>
      </c>
      <c r="AR112" s="98">
        <f>SUBTOTAL(103,tbl_Kitas[Hort])</f>
        <v>1</v>
      </c>
      <c r="AS112" s="95">
        <f>SUBTOTAL(103,tbl_Kitas[Schwer-punkt-KiTa])</f>
        <v>1</v>
      </c>
      <c r="AT112" s="95">
        <f>SUBTOTAL(103,tbl_Kitas[Öffnungs-zeit &gt;45h])</f>
        <v>1</v>
      </c>
      <c r="AU112" s="95">
        <f>SUBTOTAL(103,tbl_Kitas[Inklusion])</f>
        <v>1</v>
      </c>
      <c r="AV112" s="95">
        <f>SUBTOTAL(103,tbl_Kitas[Bemerkung Inklusion])</f>
        <v>0</v>
      </c>
      <c r="AW112" s="95">
        <f>SUBTOTAL(103,tbl_Kitas[Einzel-Integration])</f>
        <v>1</v>
      </c>
      <c r="AX112" s="95">
        <f>SUBTOTAL(103,tbl_Kitas[Integrative Einrichtung])</f>
        <v>1</v>
      </c>
      <c r="AY112" s="95">
        <f>SUBTOTAL(103,tbl_Kitas[Inklusions-Plätze])</f>
        <v>1</v>
      </c>
      <c r="AZ112" s="95">
        <f>SUBTOTAL(103,tbl_Kitas[Sprach-KITA])</f>
        <v>1</v>
      </c>
      <c r="BA112" s="95">
        <f>SUBTOTAL(103,tbl_Kitas[Wald- und Naturpädagogik])</f>
        <v>1</v>
      </c>
      <c r="BB112" s="95">
        <f>SUBTOTAL(103,tbl_Kitas[MINT-KITA])</f>
        <v>1</v>
      </c>
      <c r="BC112" s="95">
        <f>SUBTOTAL(103,tbl_Kitas[Werkstatt-Pädagogik])</f>
        <v>1</v>
      </c>
      <c r="BD112" s="95">
        <f>SUBTOTAL(103,tbl_Kitas[Montessori-Pädagogik])</f>
        <v>1</v>
      </c>
      <c r="BE112" s="95">
        <f>SUBTOTAL(103,tbl_Kitas[Waldorf-Pädagogik])</f>
        <v>1</v>
      </c>
      <c r="BF112" s="95">
        <f>SUBTOTAL(103,tbl_Kitas[Kneipp-Pädagogik])</f>
        <v>1</v>
      </c>
      <c r="BG112" s="95">
        <f>SUBTOTAL(103,tbl_Kitas[Tiergestützte Pädagogik])</f>
        <v>1</v>
      </c>
      <c r="BH112" s="95"/>
      <c r="BI112" s="100">
        <f>SUBTOTAL(103,tbl_Kitas[Logo])</f>
        <v>1</v>
      </c>
      <c r="BJ112" s="101"/>
      <c r="BK112" s="95">
        <f>SUBTOTAL(103,tbl_Kitas[Eröffnung])</f>
        <v>1</v>
      </c>
      <c r="BL112" s="95">
        <f>SUBTOTAL(103,tbl_Kitas[Online-Umfrage])</f>
        <v>1</v>
      </c>
      <c r="BM112" s="95">
        <f>SUBTOTAL(103,tbl_Kitas[Namensgebung])</f>
        <v>1</v>
      </c>
      <c r="BN112" s="101">
        <f>SUBTOTAL(103,tbl_Kitas[Bemerkungen])</f>
        <v>0</v>
      </c>
      <c r="BO112" s="80"/>
    </row>
    <row r="113" spans="1:67" s="12" customFormat="1" ht="25.15" hidden="1" customHeight="1" x14ac:dyDescent="0.2">
      <c r="A113" s="10">
        <v>1</v>
      </c>
      <c r="B113" s="12">
        <v>2</v>
      </c>
      <c r="C113" s="12">
        <v>3</v>
      </c>
      <c r="D113" s="10">
        <v>4</v>
      </c>
      <c r="E113" s="12">
        <v>5</v>
      </c>
      <c r="F113" s="12">
        <v>6</v>
      </c>
      <c r="G113" s="10">
        <v>7</v>
      </c>
      <c r="H113" s="12">
        <v>8</v>
      </c>
      <c r="I113" s="12">
        <v>9</v>
      </c>
      <c r="J113" s="10">
        <v>10</v>
      </c>
      <c r="K113" s="12">
        <v>11</v>
      </c>
      <c r="L113" s="12">
        <v>12</v>
      </c>
      <c r="M113" s="10">
        <v>13</v>
      </c>
      <c r="N113" s="12">
        <v>14</v>
      </c>
      <c r="O113" s="12">
        <v>15</v>
      </c>
      <c r="P113" s="12">
        <v>17</v>
      </c>
      <c r="Q113" s="12">
        <v>18</v>
      </c>
      <c r="R113" s="10">
        <v>19</v>
      </c>
      <c r="S113" s="12">
        <v>20</v>
      </c>
      <c r="T113" s="12">
        <v>21</v>
      </c>
      <c r="U113" s="10">
        <v>22</v>
      </c>
      <c r="V113" s="12">
        <v>23</v>
      </c>
      <c r="W113" s="12">
        <v>24</v>
      </c>
      <c r="X113" s="10">
        <v>25</v>
      </c>
      <c r="Y113" s="12">
        <v>26</v>
      </c>
      <c r="Z113" s="65">
        <v>27</v>
      </c>
      <c r="AA113" s="69">
        <v>28</v>
      </c>
      <c r="AB113" s="12">
        <v>29</v>
      </c>
      <c r="AC113" s="12">
        <v>30</v>
      </c>
      <c r="AD113" s="10">
        <v>31</v>
      </c>
      <c r="AE113" s="12">
        <v>32</v>
      </c>
      <c r="AF113" s="12">
        <v>33</v>
      </c>
      <c r="AG113" s="12">
        <v>35</v>
      </c>
      <c r="AI113" s="12">
        <v>36</v>
      </c>
      <c r="AJ113" s="10">
        <v>37</v>
      </c>
      <c r="AK113" s="12">
        <v>38</v>
      </c>
      <c r="AL113" s="12">
        <v>39</v>
      </c>
      <c r="AM113" s="10">
        <v>40</v>
      </c>
      <c r="AN113" s="12">
        <v>41</v>
      </c>
      <c r="AO113" s="12">
        <v>42</v>
      </c>
      <c r="AP113" s="10">
        <v>43</v>
      </c>
      <c r="AQ113" s="12">
        <v>44</v>
      </c>
      <c r="AR113" s="12">
        <v>45</v>
      </c>
      <c r="AS113" s="10">
        <v>46</v>
      </c>
      <c r="AT113" s="12">
        <v>47</v>
      </c>
      <c r="AX113" s="12">
        <v>48</v>
      </c>
      <c r="AY113" s="10">
        <v>49</v>
      </c>
      <c r="AZ113" s="12">
        <v>50</v>
      </c>
      <c r="BA113" s="10">
        <v>52</v>
      </c>
      <c r="BB113" s="12">
        <v>53</v>
      </c>
      <c r="BC113" s="12">
        <v>54</v>
      </c>
      <c r="BD113" s="10">
        <v>55</v>
      </c>
      <c r="BE113" s="12">
        <v>56</v>
      </c>
      <c r="BF113" s="12">
        <v>57</v>
      </c>
      <c r="BG113" s="10">
        <v>58</v>
      </c>
      <c r="BH113" s="12">
        <v>59</v>
      </c>
      <c r="BI113" s="12">
        <v>60</v>
      </c>
      <c r="BJ113" s="10">
        <v>61</v>
      </c>
      <c r="BK113" s="12">
        <v>62</v>
      </c>
      <c r="BL113" s="12">
        <v>63</v>
      </c>
      <c r="BM113" s="10">
        <v>64</v>
      </c>
      <c r="BN113" s="12">
        <v>65</v>
      </c>
      <c r="BO113" s="12">
        <v>66</v>
      </c>
    </row>
    <row r="117" spans="1:67" ht="25.15" customHeight="1" x14ac:dyDescent="0.2">
      <c r="A117" s="47" t="s">
        <v>1355</v>
      </c>
    </row>
    <row r="118" spans="1:67" ht="25.15" customHeight="1" x14ac:dyDescent="0.2">
      <c r="A118" s="30">
        <v>60</v>
      </c>
      <c r="B118" s="25" t="s">
        <v>220</v>
      </c>
      <c r="C118" s="23" t="s">
        <v>221</v>
      </c>
      <c r="D118" s="23"/>
      <c r="E118" s="24"/>
      <c r="F118" s="24"/>
      <c r="G118" s="25" t="s">
        <v>207</v>
      </c>
      <c r="H118" s="31">
        <v>82377</v>
      </c>
      <c r="I118" s="25" t="s">
        <v>186</v>
      </c>
      <c r="J118" s="25"/>
      <c r="K118" s="25" t="s">
        <v>1165</v>
      </c>
      <c r="L118" s="23" t="s">
        <v>1298</v>
      </c>
      <c r="M118" s="25" t="s">
        <v>1229</v>
      </c>
      <c r="N118" s="25"/>
      <c r="O118" s="25"/>
      <c r="P118" s="23"/>
      <c r="Q118" s="25"/>
      <c r="R118" s="25"/>
      <c r="S118" s="25" t="s">
        <v>208</v>
      </c>
      <c r="T118" s="25" t="s">
        <v>207</v>
      </c>
      <c r="U118" s="32">
        <v>82377</v>
      </c>
      <c r="V118" s="25" t="s">
        <v>186</v>
      </c>
      <c r="W118" s="25" t="s">
        <v>208</v>
      </c>
      <c r="X118" s="25" t="s">
        <v>209</v>
      </c>
      <c r="Y118" s="25" t="s">
        <v>747</v>
      </c>
      <c r="Z118" s="67" t="s">
        <v>222</v>
      </c>
      <c r="AA118" s="67"/>
      <c r="AB118" s="25"/>
      <c r="AC118" s="23"/>
      <c r="AD118" s="23"/>
      <c r="AE118" s="23"/>
      <c r="AF118" s="23"/>
      <c r="AG118" s="23"/>
      <c r="AH118" s="23"/>
      <c r="AI118" s="23"/>
      <c r="AJ118" s="23"/>
      <c r="AK118" s="23"/>
      <c r="AL118" s="31">
        <v>10</v>
      </c>
      <c r="AM118" s="31">
        <v>10</v>
      </c>
      <c r="AN118" s="31">
        <v>0</v>
      </c>
      <c r="AO118" s="31">
        <v>0</v>
      </c>
      <c r="AP118" s="31" t="s">
        <v>424</v>
      </c>
      <c r="AQ118" s="31" t="s">
        <v>1232</v>
      </c>
      <c r="AR118" s="31" t="s">
        <v>1232</v>
      </c>
      <c r="AS118" s="23" t="s">
        <v>1232</v>
      </c>
      <c r="AT118" s="23" t="s">
        <v>1232</v>
      </c>
      <c r="AV118" s="23"/>
      <c r="AW118" s="23"/>
      <c r="AX118" s="23" t="s">
        <v>1232</v>
      </c>
      <c r="AY118" s="23" t="s">
        <v>1232</v>
      </c>
      <c r="AZ118" s="25"/>
      <c r="BA118" s="25" t="s">
        <v>464</v>
      </c>
      <c r="BB118" s="25" t="s">
        <v>464</v>
      </c>
      <c r="BC118" s="25" t="s">
        <v>464</v>
      </c>
      <c r="BD118" s="25" t="s">
        <v>464</v>
      </c>
      <c r="BE118" s="25" t="s">
        <v>464</v>
      </c>
      <c r="BF118" s="25" t="s">
        <v>464</v>
      </c>
      <c r="BG118" s="25" t="s">
        <v>464</v>
      </c>
      <c r="BH118" s="25" t="s">
        <v>464</v>
      </c>
      <c r="BI118" s="23" t="s">
        <v>1233</v>
      </c>
      <c r="BJ118" s="23"/>
      <c r="BK118" s="33"/>
      <c r="BL118" s="23"/>
      <c r="BM118" s="16"/>
      <c r="BN118" s="11"/>
      <c r="BO118" s="46" t="s">
        <v>1254</v>
      </c>
    </row>
    <row r="119" spans="1:67" ht="25.15" customHeight="1" x14ac:dyDescent="0.2">
      <c r="A119" s="21">
        <v>77</v>
      </c>
      <c r="B119" s="22" t="s">
        <v>1275</v>
      </c>
      <c r="C119" s="23"/>
      <c r="D119" s="23" t="s">
        <v>427</v>
      </c>
      <c r="E119" s="24" t="s">
        <v>572</v>
      </c>
      <c r="F119" s="24" t="s">
        <v>867</v>
      </c>
      <c r="G119" s="25" t="s">
        <v>1069</v>
      </c>
      <c r="H119" s="26">
        <v>82362</v>
      </c>
      <c r="I119" s="11" t="s">
        <v>322</v>
      </c>
      <c r="K119" s="11" t="s">
        <v>1191</v>
      </c>
      <c r="L119" s="12" t="s">
        <v>423</v>
      </c>
      <c r="M119" s="11" t="s">
        <v>1230</v>
      </c>
      <c r="N119" s="11" t="s">
        <v>989</v>
      </c>
      <c r="O119" s="11" t="s">
        <v>449</v>
      </c>
      <c r="Q119" s="12" t="s">
        <v>991</v>
      </c>
      <c r="R119" s="13" t="s">
        <v>453</v>
      </c>
      <c r="S119" s="11" t="s">
        <v>999</v>
      </c>
      <c r="T119" s="11" t="s">
        <v>141</v>
      </c>
      <c r="U119" s="19">
        <v>80686</v>
      </c>
      <c r="V119" s="11" t="s">
        <v>142</v>
      </c>
      <c r="W119" s="11" t="s">
        <v>143</v>
      </c>
      <c r="X119" s="11" t="s">
        <v>1042</v>
      </c>
      <c r="Y119" s="11" t="s">
        <v>773</v>
      </c>
      <c r="Z119" s="65" t="s">
        <v>683</v>
      </c>
      <c r="AA119" s="65" t="s">
        <v>963</v>
      </c>
      <c r="AB119" s="20" t="e">
        <f>HYPERLINK(tbl_Kitas[[#This Row],[Internet-Seite]],"Link")</f>
        <v>#VALUE!</v>
      </c>
      <c r="AC119" s="12">
        <v>4</v>
      </c>
      <c r="AD119" s="12">
        <v>2</v>
      </c>
      <c r="AE119" s="12">
        <v>2</v>
      </c>
      <c r="AF119" s="12">
        <v>0</v>
      </c>
      <c r="AG119" s="12">
        <v>74</v>
      </c>
      <c r="AH119" s="12"/>
      <c r="AI119" s="12">
        <v>24</v>
      </c>
      <c r="AJ119" s="12">
        <v>50</v>
      </c>
      <c r="AK119" s="12">
        <v>0</v>
      </c>
      <c r="AL119" s="27" t="s">
        <v>1239</v>
      </c>
      <c r="AM119" s="27" t="s">
        <v>1239</v>
      </c>
      <c r="AN119" s="27" t="s">
        <v>1239</v>
      </c>
      <c r="AO119" s="12">
        <v>0</v>
      </c>
      <c r="AP119" s="12" t="s">
        <v>424</v>
      </c>
      <c r="AQ119" s="12" t="s">
        <v>424</v>
      </c>
      <c r="AR119" s="12" t="s">
        <v>1232</v>
      </c>
      <c r="AS119" s="23" t="s">
        <v>1232</v>
      </c>
      <c r="AT119" s="23" t="s">
        <v>1232</v>
      </c>
      <c r="AV119" s="23"/>
      <c r="AW119" s="23"/>
      <c r="AX119" s="23" t="s">
        <v>1232</v>
      </c>
      <c r="AY119" s="23" t="s">
        <v>1232</v>
      </c>
      <c r="AZ119" s="23" t="s">
        <v>1010</v>
      </c>
      <c r="BA119" s="23" t="s">
        <v>465</v>
      </c>
      <c r="BB119" s="23" t="s">
        <v>464</v>
      </c>
      <c r="BC119" s="23" t="s">
        <v>464</v>
      </c>
      <c r="BD119" s="23" t="s">
        <v>464</v>
      </c>
      <c r="BE119" s="23" t="s">
        <v>464</v>
      </c>
      <c r="BF119" s="23" t="s">
        <v>464</v>
      </c>
      <c r="BG119" s="23" t="s">
        <v>464</v>
      </c>
      <c r="BH119" s="23" t="s">
        <v>464</v>
      </c>
      <c r="BI119" s="20" t="s">
        <v>1233</v>
      </c>
      <c r="BJ119" s="12" t="s">
        <v>424</v>
      </c>
      <c r="BK119" s="16" t="s">
        <v>1240</v>
      </c>
      <c r="BL119" s="12">
        <v>2022</v>
      </c>
      <c r="BM119" s="12" t="s">
        <v>424</v>
      </c>
      <c r="BN119" s="12" t="s">
        <v>1259</v>
      </c>
      <c r="BO119" s="46" t="s">
        <v>1357</v>
      </c>
    </row>
    <row r="120" spans="1:67" ht="25.15" customHeight="1" x14ac:dyDescent="0.2">
      <c r="A120" s="30">
        <v>36</v>
      </c>
      <c r="B120" s="25" t="s">
        <v>150</v>
      </c>
      <c r="C120" s="23">
        <v>1901390094</v>
      </c>
      <c r="D120" s="23"/>
      <c r="E120" s="24"/>
      <c r="F120" s="24"/>
      <c r="G120" s="25" t="s">
        <v>151</v>
      </c>
      <c r="H120" s="31">
        <v>82380</v>
      </c>
      <c r="I120" s="25" t="s">
        <v>129</v>
      </c>
      <c r="J120" s="25"/>
      <c r="K120" s="25" t="s">
        <v>1143</v>
      </c>
      <c r="L120" s="23" t="s">
        <v>423</v>
      </c>
      <c r="M120" s="25" t="s">
        <v>152</v>
      </c>
      <c r="N120" s="25"/>
      <c r="O120" s="25"/>
      <c r="P120" s="23"/>
      <c r="Q120" s="25"/>
      <c r="R120" s="25"/>
      <c r="S120" s="25" t="s">
        <v>996</v>
      </c>
      <c r="T120" s="25" t="s">
        <v>21</v>
      </c>
      <c r="U120" s="32">
        <v>86971</v>
      </c>
      <c r="V120" s="25" t="s">
        <v>22</v>
      </c>
      <c r="W120" s="25" t="s">
        <v>1007</v>
      </c>
      <c r="X120" s="25" t="s">
        <v>23</v>
      </c>
      <c r="Y120" s="25" t="s">
        <v>45</v>
      </c>
      <c r="Z120" s="67" t="s">
        <v>24</v>
      </c>
      <c r="AA120" s="67"/>
      <c r="AB120" s="25"/>
      <c r="AC120" s="23"/>
      <c r="AD120" s="23"/>
      <c r="AE120" s="23"/>
      <c r="AF120" s="23"/>
      <c r="AG120" s="23"/>
      <c r="AH120" s="23"/>
      <c r="AI120" s="23"/>
      <c r="AJ120" s="23"/>
      <c r="AK120" s="23"/>
      <c r="AL120" s="31">
        <v>20</v>
      </c>
      <c r="AM120" s="31">
        <v>0</v>
      </c>
      <c r="AN120" s="31">
        <v>0</v>
      </c>
      <c r="AO120" s="31">
        <v>0</v>
      </c>
      <c r="AP120" s="31"/>
      <c r="AQ120" s="31"/>
      <c r="AR120" s="31"/>
      <c r="AS120" s="23" t="s">
        <v>1232</v>
      </c>
      <c r="AT120" s="23" t="s">
        <v>1232</v>
      </c>
      <c r="AV120" s="23"/>
      <c r="AW120" s="23"/>
      <c r="AX120" s="23" t="s">
        <v>1232</v>
      </c>
      <c r="AY120" s="23" t="s">
        <v>465</v>
      </c>
      <c r="AZ120" s="25"/>
      <c r="BA120" s="25"/>
      <c r="BB120" s="25"/>
      <c r="BC120" s="25"/>
      <c r="BD120" s="25"/>
      <c r="BE120" s="25"/>
      <c r="BF120" s="25"/>
      <c r="BG120" s="25"/>
      <c r="BH120" s="25"/>
      <c r="BI120" s="23" t="s">
        <v>1233</v>
      </c>
      <c r="BJ120" s="23"/>
      <c r="BK120" s="33"/>
      <c r="BL120" s="23"/>
      <c r="BM120" s="12" t="s">
        <v>1232</v>
      </c>
      <c r="BN120" s="11"/>
      <c r="BO120" s="46" t="s">
        <v>1376</v>
      </c>
    </row>
    <row r="125" spans="1:67" ht="25.15" customHeight="1" x14ac:dyDescent="0.2">
      <c r="A125" s="47" t="s">
        <v>1354</v>
      </c>
    </row>
    <row r="126" spans="1:67" ht="25.15" customHeight="1" x14ac:dyDescent="0.2">
      <c r="A126" s="18">
        <v>42</v>
      </c>
      <c r="B126" s="36" t="s">
        <v>166</v>
      </c>
      <c r="C126" s="37" t="s">
        <v>167</v>
      </c>
      <c r="D126" s="37"/>
      <c r="E126" s="38"/>
      <c r="F126" s="38"/>
      <c r="G126" s="36"/>
      <c r="H126" s="30">
        <v>86971</v>
      </c>
      <c r="I126" s="36" t="s">
        <v>22</v>
      </c>
      <c r="J126" s="36"/>
      <c r="K126" s="36" t="s">
        <v>1152</v>
      </c>
      <c r="L126" s="37" t="s">
        <v>1296</v>
      </c>
      <c r="M126" s="36"/>
      <c r="N126" s="36"/>
      <c r="O126" s="36"/>
      <c r="P126" s="37"/>
      <c r="Q126" s="36"/>
      <c r="R126" s="36"/>
      <c r="S126" s="36"/>
      <c r="T126" s="36"/>
      <c r="U126" s="36"/>
      <c r="V126" s="36"/>
      <c r="W126" s="36"/>
      <c r="X126" s="36"/>
      <c r="Y126" s="36"/>
      <c r="Z126" s="70"/>
      <c r="AA126" s="70"/>
      <c r="AB126" s="36"/>
      <c r="AC126" s="37"/>
      <c r="AD126" s="37"/>
      <c r="AE126" s="37"/>
      <c r="AF126" s="37"/>
      <c r="AG126" s="37"/>
      <c r="AH126" s="37"/>
      <c r="AI126" s="37"/>
      <c r="AJ126" s="37"/>
      <c r="AK126" s="37"/>
      <c r="AL126" s="30"/>
      <c r="AM126" s="30"/>
      <c r="AN126" s="30"/>
      <c r="AO126" s="30"/>
      <c r="AP126" s="30"/>
      <c r="AQ126" s="30"/>
      <c r="AR126" s="30"/>
      <c r="AS126" s="37"/>
      <c r="AT126" s="37"/>
      <c r="AV126" s="37"/>
      <c r="AW126" s="37"/>
      <c r="AX126" s="37"/>
      <c r="AY126" s="37"/>
      <c r="AZ126" s="36"/>
      <c r="BA126" s="36"/>
      <c r="BB126" s="36"/>
      <c r="BC126" s="36"/>
      <c r="BD126" s="36"/>
      <c r="BE126" s="36"/>
      <c r="BF126" s="36"/>
      <c r="BG126" s="36"/>
      <c r="BH126" s="36"/>
      <c r="BI126" s="37"/>
      <c r="BJ126" s="37"/>
      <c r="BK126" s="39"/>
      <c r="BL126" s="37"/>
      <c r="BM126" s="12" t="s">
        <v>442</v>
      </c>
      <c r="BN126" s="11"/>
      <c r="BO126" s="46" t="s">
        <v>1312</v>
      </c>
    </row>
  </sheetData>
  <sheetProtection formatCells="0" formatColumns="0" formatRows="0" insertColumns="0" insertRows="0" insertHyperlinks="0" deleteColumns="0" deleteRows="0" sort="0" autoFilter="0" pivotTables="0"/>
  <hyperlinks>
    <hyperlink ref="AB105" r:id="rId1"/>
    <hyperlink ref="AB70" r:id="rId2"/>
    <hyperlink ref="AB95" r:id="rId3"/>
    <hyperlink ref="AB106" r:id="rId4"/>
    <hyperlink ref="AB96" r:id="rId5"/>
    <hyperlink ref="AB99" r:id="rId6"/>
    <hyperlink ref="AB72" r:id="rId7"/>
    <hyperlink ref="AB101" r:id="rId8"/>
    <hyperlink ref="AB71" r:id="rId9"/>
    <hyperlink ref="BH34" r:id="rId10"/>
    <hyperlink ref="BH35" r:id="rId11"/>
    <hyperlink ref="BH6" r:id="rId12"/>
    <hyperlink ref="BH76" r:id="rId13"/>
    <hyperlink ref="BH86" r:id="rId14"/>
    <hyperlink ref="BH5" r:id="rId15"/>
    <hyperlink ref="BH42" r:id="rId16"/>
    <hyperlink ref="BH39" r:id="rId17"/>
    <hyperlink ref="BH96" r:id="rId18"/>
    <hyperlink ref="BH99" r:id="rId19"/>
    <hyperlink ref="BH74" r:id="rId20"/>
    <hyperlink ref="BH32" r:id="rId21"/>
    <hyperlink ref="BH101" r:id="rId22"/>
    <hyperlink ref="BH20" r:id="rId23"/>
    <hyperlink ref="BH78" r:id="rId24"/>
    <hyperlink ref="BH23" r:id="rId25"/>
    <hyperlink ref="BH38" r:id="rId26" location="tab-id-4"/>
    <hyperlink ref="BK38" r:id="rId27" location="tab-id-6" display="2011*"/>
    <hyperlink ref="BH52" r:id="rId28"/>
    <hyperlink ref="BH46" r:id="rId29"/>
    <hyperlink ref="BH53" r:id="rId30"/>
    <hyperlink ref="BH103" r:id="rId31"/>
    <hyperlink ref="BH45" r:id="rId32"/>
    <hyperlink ref="BH21" r:id="rId33"/>
    <hyperlink ref="BH89" r:id="rId34"/>
    <hyperlink ref="BI119" r:id="rId35"/>
    <hyperlink ref="BH79" r:id="rId36"/>
    <hyperlink ref="BH13" r:id="rId37"/>
    <hyperlink ref="BH8" r:id="rId38"/>
    <hyperlink ref="BH14" r:id="rId39"/>
    <hyperlink ref="BH54" r:id="rId40"/>
    <hyperlink ref="BH55" r:id="rId41"/>
    <hyperlink ref="BH64" r:id="rId42"/>
    <hyperlink ref="BH4" r:id="rId43"/>
    <hyperlink ref="BH22" r:id="rId44"/>
    <hyperlink ref="BH19" r:id="rId45"/>
    <hyperlink ref="BH57" r:id="rId46"/>
    <hyperlink ref="BH11" r:id="rId47"/>
    <hyperlink ref="BH68" r:id="rId48"/>
    <hyperlink ref="BH37" r:id="rId49"/>
    <hyperlink ref="BH62" r:id="rId50"/>
    <hyperlink ref="BH47" r:id="rId51"/>
    <hyperlink ref="BH33" r:id="rId52"/>
    <hyperlink ref="BH12" r:id="rId53"/>
    <hyperlink ref="BH88" r:id="rId54"/>
    <hyperlink ref="BH40" r:id="rId55"/>
    <hyperlink ref="BH58" r:id="rId56"/>
    <hyperlink ref="BH77" r:id="rId57"/>
    <hyperlink ref="BH93" r:id="rId58"/>
    <hyperlink ref="BH91" r:id="rId59"/>
    <hyperlink ref="BH87" r:id="rId60"/>
    <hyperlink ref="BH48" r:id="rId61"/>
    <hyperlink ref="BH81" r:id="rId62"/>
    <hyperlink ref="BH75" r:id="rId63"/>
    <hyperlink ref="BH70" r:id="rId64"/>
    <hyperlink ref="BH49" r:id="rId65"/>
    <hyperlink ref="BH94" r:id="rId66"/>
    <hyperlink ref="BH67" r:id="rId67"/>
    <hyperlink ref="BH18" r:id="rId68" location="preise"/>
    <hyperlink ref="BH41" r:id="rId69"/>
    <hyperlink ref="BH56" r:id="rId70"/>
    <hyperlink ref="BH51" r:id="rId71"/>
    <hyperlink ref="BH61" r:id="rId72"/>
    <hyperlink ref="BH85" r:id="rId73"/>
    <hyperlink ref="BH10" r:id="rId74"/>
    <hyperlink ref="BH90" r:id="rId75"/>
    <hyperlink ref="BH105" r:id="rId76"/>
    <hyperlink ref="BH110" r:id="rId77"/>
    <hyperlink ref="BH109" r:id="rId78"/>
    <hyperlink ref="BH107" r:id="rId79"/>
    <hyperlink ref="BH106" r:id="rId80"/>
    <hyperlink ref="BH26" r:id="rId81"/>
    <hyperlink ref="BH15" r:id="rId82"/>
    <hyperlink ref="BH17" r:id="rId83"/>
    <hyperlink ref="BH7" r:id="rId84"/>
    <hyperlink ref="BH111" r:id="rId85"/>
    <hyperlink ref="BH9" r:id="rId86"/>
    <hyperlink ref="BH84" r:id="rId87"/>
    <hyperlink ref="BH92" r:id="rId88"/>
    <hyperlink ref="BH102" r:id="rId89"/>
    <hyperlink ref="BH36" r:id="rId90"/>
    <hyperlink ref="BH65" r:id="rId91"/>
    <hyperlink ref="BH66" r:id="rId92"/>
    <hyperlink ref="BH73" r:id="rId93"/>
    <hyperlink ref="BH95" r:id="rId94"/>
    <hyperlink ref="AV65" r:id="rId95"/>
    <hyperlink ref="AV73" r:id="rId96"/>
    <hyperlink ref="AV92" r:id="rId97"/>
    <hyperlink ref="AV84" r:id="rId98"/>
    <hyperlink ref="AV25" r:id="rId99" display="Bei uns sind alle Kinder willkommen: egal welches Land, welche Religion oder ob du eine Beeinträchtigung hast"/>
    <hyperlink ref="AK4" r:id="rId100" location="c53792" display="https://www.kjf-augsburg.de/angebote-leistungen/kindertagesstaetten/ - c53792"/>
  </hyperlinks>
  <pageMargins left="0.7" right="0.7" top="0.78740157499999996" bottom="0.78740157499999996" header="0.3" footer="0.3"/>
  <pageSetup paperSize="9" orientation="landscape" r:id="rId101"/>
  <legacyDrawing r:id="rId102"/>
  <tableParts count="1">
    <tablePart r:id="rId10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9"/>
  <sheetViews>
    <sheetView showGridLines="0" workbookViewId="0">
      <pane ySplit="4" topLeftCell="A5" activePane="bottomLeft" state="frozen"/>
      <selection pane="bottomLeft" activeCell="H28" sqref="H28"/>
    </sheetView>
  </sheetViews>
  <sheetFormatPr baseColWidth="10" defaultColWidth="10.88671875" defaultRowHeight="30" customHeight="1" x14ac:dyDescent="0.2"/>
  <cols>
    <col min="1" max="1" width="5.44140625" style="8" customWidth="1"/>
    <col min="2" max="2" width="25.5546875" style="8" customWidth="1"/>
    <col min="3" max="3" width="16.44140625" style="8" customWidth="1"/>
    <col min="4" max="5" width="20.5546875" style="8" customWidth="1"/>
    <col min="6" max="6" width="26.21875" style="8" bestFit="1" customWidth="1"/>
    <col min="7" max="16384" width="10.88671875" style="8"/>
  </cols>
  <sheetData>
    <row r="2" spans="2:6" ht="30" customHeight="1" x14ac:dyDescent="0.2">
      <c r="B2" s="59" t="s">
        <v>1386</v>
      </c>
    </row>
    <row r="4" spans="2:6" ht="30" customHeight="1" x14ac:dyDescent="0.2">
      <c r="B4" s="9" t="s">
        <v>1255</v>
      </c>
      <c r="C4" s="1" t="s">
        <v>1382</v>
      </c>
      <c r="D4" s="1" t="s">
        <v>1410</v>
      </c>
      <c r="E4" s="1" t="s">
        <v>1409</v>
      </c>
      <c r="F4" s="1" t="s">
        <v>1411</v>
      </c>
    </row>
    <row r="5" spans="2:6" ht="30" customHeight="1" x14ac:dyDescent="0.2">
      <c r="B5" s="62" t="s">
        <v>322</v>
      </c>
      <c r="C5" s="86">
        <v>19</v>
      </c>
      <c r="D5" s="86">
        <v>59</v>
      </c>
      <c r="E5" s="87">
        <v>1174</v>
      </c>
      <c r="F5" s="88">
        <v>19.898305084745761</v>
      </c>
    </row>
    <row r="6" spans="2:6" ht="30" customHeight="1" x14ac:dyDescent="0.2">
      <c r="B6" s="62" t="s">
        <v>186</v>
      </c>
      <c r="C6" s="86">
        <v>13</v>
      </c>
      <c r="D6" s="86">
        <v>62</v>
      </c>
      <c r="E6" s="87">
        <v>1182</v>
      </c>
      <c r="F6" s="88">
        <v>19.06451612903226</v>
      </c>
    </row>
    <row r="7" spans="2:6" ht="30" customHeight="1" x14ac:dyDescent="0.2">
      <c r="B7" s="62" t="s">
        <v>22</v>
      </c>
      <c r="C7" s="86">
        <v>10</v>
      </c>
      <c r="D7" s="86">
        <v>30</v>
      </c>
      <c r="E7" s="87">
        <v>560</v>
      </c>
      <c r="F7" s="88">
        <v>18.666666666666668</v>
      </c>
    </row>
    <row r="8" spans="2:6" ht="30" customHeight="1" x14ac:dyDescent="0.2">
      <c r="B8" s="62" t="s">
        <v>264</v>
      </c>
      <c r="C8" s="86">
        <v>9</v>
      </c>
      <c r="D8" s="86">
        <v>28</v>
      </c>
      <c r="E8" s="87">
        <v>529</v>
      </c>
      <c r="F8" s="88">
        <v>18.892857142857142</v>
      </c>
    </row>
    <row r="9" spans="2:6" ht="30" customHeight="1" x14ac:dyDescent="0.2">
      <c r="B9" s="62" t="s">
        <v>129</v>
      </c>
      <c r="C9" s="86">
        <v>8</v>
      </c>
      <c r="D9" s="86">
        <v>29</v>
      </c>
      <c r="E9" s="87">
        <v>580</v>
      </c>
      <c r="F9" s="88">
        <v>20</v>
      </c>
    </row>
    <row r="10" spans="2:6" ht="30" customHeight="1" x14ac:dyDescent="0.2">
      <c r="B10" s="62" t="s">
        <v>78</v>
      </c>
      <c r="C10" s="86">
        <v>4</v>
      </c>
      <c r="D10" s="86">
        <v>10</v>
      </c>
      <c r="E10" s="87">
        <v>174</v>
      </c>
      <c r="F10" s="88">
        <v>17.399999999999999</v>
      </c>
    </row>
    <row r="11" spans="2:6" ht="30" customHeight="1" x14ac:dyDescent="0.2">
      <c r="B11" s="62" t="s">
        <v>246</v>
      </c>
      <c r="C11" s="86">
        <v>3</v>
      </c>
      <c r="D11" s="86">
        <v>6</v>
      </c>
      <c r="E11" s="87">
        <v>138</v>
      </c>
      <c r="F11" s="88">
        <v>23</v>
      </c>
    </row>
    <row r="12" spans="2:6" ht="30" customHeight="1" x14ac:dyDescent="0.2">
      <c r="B12" s="62" t="s">
        <v>37</v>
      </c>
      <c r="C12" s="86">
        <v>3</v>
      </c>
      <c r="D12" s="86">
        <v>10</v>
      </c>
      <c r="E12" s="87">
        <v>166</v>
      </c>
      <c r="F12" s="88">
        <v>16.600000000000001</v>
      </c>
    </row>
    <row r="13" spans="2:6" ht="30" customHeight="1" x14ac:dyDescent="0.2">
      <c r="B13" s="62" t="s">
        <v>346</v>
      </c>
      <c r="C13" s="86">
        <v>3</v>
      </c>
      <c r="D13" s="86">
        <v>6</v>
      </c>
      <c r="E13" s="87">
        <v>116</v>
      </c>
      <c r="F13" s="88">
        <v>19.333333333333332</v>
      </c>
    </row>
    <row r="14" spans="2:6" ht="30" customHeight="1" x14ac:dyDescent="0.2">
      <c r="B14" s="62" t="s">
        <v>382</v>
      </c>
      <c r="C14" s="86">
        <v>3</v>
      </c>
      <c r="D14" s="86">
        <v>11</v>
      </c>
      <c r="E14" s="87">
        <v>192</v>
      </c>
      <c r="F14" s="88">
        <v>17.454545454545453</v>
      </c>
    </row>
    <row r="15" spans="2:6" ht="30" customHeight="1" x14ac:dyDescent="0.2">
      <c r="B15" s="62" t="s">
        <v>232</v>
      </c>
      <c r="C15" s="86">
        <v>3</v>
      </c>
      <c r="D15" s="86">
        <v>15</v>
      </c>
      <c r="E15" s="87">
        <v>249</v>
      </c>
      <c r="F15" s="88">
        <v>16.600000000000001</v>
      </c>
    </row>
    <row r="16" spans="2:6" ht="30" customHeight="1" x14ac:dyDescent="0.2">
      <c r="B16" s="62" t="s">
        <v>120</v>
      </c>
      <c r="C16" s="86">
        <v>3</v>
      </c>
      <c r="D16" s="86">
        <v>9</v>
      </c>
      <c r="E16" s="87">
        <v>179</v>
      </c>
      <c r="F16" s="88">
        <v>19.888888888888889</v>
      </c>
    </row>
    <row r="17" spans="2:6" ht="30" customHeight="1" x14ac:dyDescent="0.2">
      <c r="B17" s="62" t="s">
        <v>68</v>
      </c>
      <c r="C17" s="86">
        <v>2</v>
      </c>
      <c r="D17" s="86">
        <v>4</v>
      </c>
      <c r="E17" s="87">
        <v>80</v>
      </c>
      <c r="F17" s="88">
        <v>20</v>
      </c>
    </row>
    <row r="18" spans="2:6" ht="30" customHeight="1" x14ac:dyDescent="0.2">
      <c r="B18" s="62" t="s">
        <v>91</v>
      </c>
      <c r="C18" s="86">
        <v>2</v>
      </c>
      <c r="D18" s="86">
        <v>8</v>
      </c>
      <c r="E18" s="87">
        <v>152</v>
      </c>
      <c r="F18" s="88">
        <v>19</v>
      </c>
    </row>
    <row r="19" spans="2:6" ht="30" customHeight="1" x14ac:dyDescent="0.2">
      <c r="B19" s="62" t="s">
        <v>303</v>
      </c>
      <c r="C19" s="86">
        <v>2</v>
      </c>
      <c r="D19" s="86">
        <v>9</v>
      </c>
      <c r="E19" s="87">
        <v>188</v>
      </c>
      <c r="F19" s="88">
        <v>20.888888888888889</v>
      </c>
    </row>
    <row r="20" spans="2:6" ht="30" customHeight="1" x14ac:dyDescent="0.2">
      <c r="B20" s="62" t="s">
        <v>109</v>
      </c>
      <c r="C20" s="86">
        <v>2</v>
      </c>
      <c r="D20" s="86">
        <v>6</v>
      </c>
      <c r="E20" s="87">
        <v>121</v>
      </c>
      <c r="F20" s="88">
        <v>20.166666666666668</v>
      </c>
    </row>
    <row r="21" spans="2:6" ht="30" customHeight="1" x14ac:dyDescent="0.2">
      <c r="B21" s="62" t="s">
        <v>14</v>
      </c>
      <c r="C21" s="86">
        <v>2</v>
      </c>
      <c r="D21" s="86">
        <v>9</v>
      </c>
      <c r="E21" s="87">
        <v>161</v>
      </c>
      <c r="F21" s="88">
        <v>17.888888888888889</v>
      </c>
    </row>
    <row r="22" spans="2:6" ht="30" customHeight="1" x14ac:dyDescent="0.2">
      <c r="B22" s="62" t="s">
        <v>62</v>
      </c>
      <c r="C22" s="86">
        <v>2</v>
      </c>
      <c r="D22" s="86">
        <v>2</v>
      </c>
      <c r="E22" s="87">
        <v>48</v>
      </c>
      <c r="F22" s="88">
        <v>24</v>
      </c>
    </row>
    <row r="23" spans="2:6" ht="30" customHeight="1" x14ac:dyDescent="0.2">
      <c r="B23" s="62" t="s">
        <v>396</v>
      </c>
      <c r="C23" s="86">
        <v>1</v>
      </c>
      <c r="D23" s="86">
        <v>2</v>
      </c>
      <c r="E23" s="87">
        <v>50</v>
      </c>
      <c r="F23" s="88">
        <v>25</v>
      </c>
    </row>
    <row r="24" spans="2:6" ht="30" customHeight="1" x14ac:dyDescent="0.2">
      <c r="B24" s="62" t="s">
        <v>317</v>
      </c>
      <c r="C24" s="86">
        <v>1</v>
      </c>
      <c r="D24" s="86">
        <v>9</v>
      </c>
      <c r="E24" s="87">
        <v>193</v>
      </c>
      <c r="F24" s="88">
        <v>21.444444444444443</v>
      </c>
    </row>
    <row r="25" spans="2:6" ht="30" customHeight="1" x14ac:dyDescent="0.2">
      <c r="B25" s="62" t="s">
        <v>104</v>
      </c>
      <c r="C25" s="86">
        <v>1</v>
      </c>
      <c r="D25" s="86">
        <v>3</v>
      </c>
      <c r="E25" s="87">
        <v>60</v>
      </c>
      <c r="F25" s="88">
        <v>20</v>
      </c>
    </row>
    <row r="26" spans="2:6" ht="30" customHeight="1" x14ac:dyDescent="0.2">
      <c r="B26" s="62" t="s">
        <v>55</v>
      </c>
      <c r="C26" s="86">
        <v>1</v>
      </c>
      <c r="D26" s="86">
        <v>4</v>
      </c>
      <c r="E26" s="87">
        <v>74</v>
      </c>
      <c r="F26" s="88">
        <v>18.5</v>
      </c>
    </row>
    <row r="27" spans="2:6" ht="30" customHeight="1" x14ac:dyDescent="0.2">
      <c r="B27" s="62" t="s">
        <v>32</v>
      </c>
      <c r="C27" s="86">
        <v>1</v>
      </c>
      <c r="D27" s="86">
        <v>7</v>
      </c>
      <c r="E27" s="87">
        <v>162</v>
      </c>
      <c r="F27" s="88">
        <v>23.142857142857142</v>
      </c>
    </row>
    <row r="28" spans="2:6" ht="30" customHeight="1" x14ac:dyDescent="0.2">
      <c r="B28" s="62" t="s">
        <v>58</v>
      </c>
      <c r="C28" s="86">
        <v>1</v>
      </c>
      <c r="D28" s="86">
        <v>5</v>
      </c>
      <c r="E28" s="87">
        <v>84</v>
      </c>
      <c r="F28" s="88">
        <v>16.8</v>
      </c>
    </row>
    <row r="29" spans="2:6" ht="30" customHeight="1" x14ac:dyDescent="0.2">
      <c r="B29" s="62" t="s">
        <v>298</v>
      </c>
      <c r="C29" s="86">
        <v>1</v>
      </c>
      <c r="D29" s="86">
        <v>3</v>
      </c>
      <c r="E29" s="87">
        <v>65</v>
      </c>
      <c r="F29" s="88">
        <v>21.666666666666668</v>
      </c>
    </row>
    <row r="30" spans="2:6" ht="30" customHeight="1" x14ac:dyDescent="0.2">
      <c r="B30" s="62" t="s">
        <v>241</v>
      </c>
      <c r="C30" s="86">
        <v>1</v>
      </c>
      <c r="D30" s="86">
        <v>1</v>
      </c>
      <c r="E30" s="87">
        <v>24</v>
      </c>
      <c r="F30" s="88">
        <v>24</v>
      </c>
    </row>
    <row r="31" spans="2:6" ht="30" customHeight="1" x14ac:dyDescent="0.2">
      <c r="B31" s="62" t="s">
        <v>312</v>
      </c>
      <c r="C31" s="86">
        <v>1</v>
      </c>
      <c r="D31" s="86">
        <v>4</v>
      </c>
      <c r="E31" s="87">
        <v>64</v>
      </c>
      <c r="F31" s="88">
        <v>16</v>
      </c>
    </row>
    <row r="32" spans="2:6" ht="30" customHeight="1" x14ac:dyDescent="0.2">
      <c r="B32" s="62" t="s">
        <v>99</v>
      </c>
      <c r="C32" s="86">
        <v>1</v>
      </c>
      <c r="D32" s="86">
        <v>8</v>
      </c>
      <c r="E32" s="87">
        <v>160</v>
      </c>
      <c r="F32" s="88">
        <v>20</v>
      </c>
    </row>
    <row r="33" spans="2:6" ht="30" customHeight="1" x14ac:dyDescent="0.2">
      <c r="B33" s="62" t="s">
        <v>74</v>
      </c>
      <c r="C33" s="86">
        <v>1</v>
      </c>
      <c r="D33" s="86">
        <v>4</v>
      </c>
      <c r="E33" s="87">
        <v>71</v>
      </c>
      <c r="F33" s="88">
        <v>17.75</v>
      </c>
    </row>
    <row r="34" spans="2:6" ht="30" customHeight="1" x14ac:dyDescent="0.2">
      <c r="B34" s="62" t="s">
        <v>259</v>
      </c>
      <c r="C34" s="86">
        <v>1</v>
      </c>
      <c r="D34" s="86">
        <v>6</v>
      </c>
      <c r="E34" s="87">
        <v>99</v>
      </c>
      <c r="F34" s="88">
        <v>16.5</v>
      </c>
    </row>
    <row r="35" spans="2:6" ht="30" customHeight="1" x14ac:dyDescent="0.2">
      <c r="B35" s="62" t="s">
        <v>26</v>
      </c>
      <c r="C35" s="86">
        <v>1</v>
      </c>
      <c r="D35" s="86">
        <v>5</v>
      </c>
      <c r="E35" s="87">
        <v>95</v>
      </c>
      <c r="F35" s="88">
        <v>19</v>
      </c>
    </row>
    <row r="36" spans="2:6" ht="30" customHeight="1" x14ac:dyDescent="0.2">
      <c r="B36" s="62" t="s">
        <v>116</v>
      </c>
      <c r="C36" s="86">
        <v>1</v>
      </c>
      <c r="D36" s="86">
        <v>4</v>
      </c>
      <c r="E36" s="87">
        <v>77</v>
      </c>
      <c r="F36" s="88">
        <v>19.25</v>
      </c>
    </row>
    <row r="37" spans="2:6" ht="30" customHeight="1" x14ac:dyDescent="0.2">
      <c r="B37" s="62" t="s">
        <v>49</v>
      </c>
      <c r="C37" s="86">
        <v>1</v>
      </c>
      <c r="D37" s="86">
        <v>4</v>
      </c>
      <c r="E37" s="87">
        <v>87</v>
      </c>
      <c r="F37" s="88">
        <v>21.75</v>
      </c>
    </row>
    <row r="38" spans="2:6" ht="30" customHeight="1" x14ac:dyDescent="0.2">
      <c r="B38" s="62" t="s">
        <v>295</v>
      </c>
      <c r="C38" s="86">
        <v>1</v>
      </c>
      <c r="D38" s="86">
        <v>4</v>
      </c>
      <c r="E38" s="87">
        <v>69</v>
      </c>
      <c r="F38" s="88">
        <v>17.25</v>
      </c>
    </row>
    <row r="39" spans="2:6" ht="30" customHeight="1" x14ac:dyDescent="0.2">
      <c r="B39" s="62" t="s">
        <v>1294</v>
      </c>
      <c r="C39" s="86">
        <v>109</v>
      </c>
      <c r="D39" s="86">
        <v>386</v>
      </c>
      <c r="E39" s="87">
        <v>7423</v>
      </c>
      <c r="F39" s="88">
        <v>19.230569948186528</v>
      </c>
    </row>
  </sheetData>
  <conditionalFormatting pivot="1" sqref="F5:F38">
    <cfRule type="aboveAverage" dxfId="1186" priority="2"/>
  </conditionalFormatting>
  <conditionalFormatting pivot="1" sqref="F5:F38">
    <cfRule type="aboveAverage" dxfId="1185" priority="1" aboveAverage="0"/>
  </conditionalFormatting>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showGridLines="0" workbookViewId="0">
      <selection activeCell="C7" sqref="C7"/>
    </sheetView>
  </sheetViews>
  <sheetFormatPr baseColWidth="10" defaultRowHeight="30" customHeight="1" x14ac:dyDescent="0.2"/>
  <cols>
    <col min="1" max="1" width="5.44140625" customWidth="1"/>
    <col min="2" max="2" width="28.88671875" customWidth="1"/>
    <col min="3" max="3" width="16.5546875" style="5" customWidth="1"/>
    <col min="4" max="4" width="16.21875" customWidth="1"/>
    <col min="5" max="5" width="6.33203125" customWidth="1"/>
    <col min="6" max="6" width="17.33203125" customWidth="1"/>
  </cols>
  <sheetData>
    <row r="2" spans="2:7" ht="30" customHeight="1" x14ac:dyDescent="0.2">
      <c r="B2" s="63" t="s">
        <v>5</v>
      </c>
      <c r="C2"/>
    </row>
    <row r="4" spans="2:7" ht="30" customHeight="1" x14ac:dyDescent="0.2">
      <c r="B4" s="2" t="s">
        <v>1293</v>
      </c>
      <c r="C4" t="s">
        <v>1292</v>
      </c>
      <c r="D4" t="s">
        <v>1380</v>
      </c>
      <c r="F4" s="6" t="s">
        <v>1398</v>
      </c>
    </row>
    <row r="5" spans="2:7" ht="30" customHeight="1" x14ac:dyDescent="0.2">
      <c r="B5" s="89" t="s">
        <v>1229</v>
      </c>
      <c r="C5" s="86">
        <v>6</v>
      </c>
      <c r="D5" s="90">
        <v>5.5045871559633031E-2</v>
      </c>
      <c r="E5" s="3"/>
      <c r="F5" s="78">
        <f>COUNTIF(tbl_Kitas[Krippe],"Ja")</f>
        <v>64</v>
      </c>
      <c r="G5" s="6" t="s">
        <v>1399</v>
      </c>
    </row>
    <row r="6" spans="2:7" ht="30" customHeight="1" x14ac:dyDescent="0.2">
      <c r="B6" s="89" t="s">
        <v>1230</v>
      </c>
      <c r="C6" s="86">
        <v>41</v>
      </c>
      <c r="D6" s="90">
        <v>0.37614678899082571</v>
      </c>
      <c r="E6" s="3"/>
      <c r="F6" s="78">
        <f>COUNTIF(tbl_Kitas[Kinder-garten],"Ja")</f>
        <v>97</v>
      </c>
      <c r="G6" s="6" t="s">
        <v>1400</v>
      </c>
    </row>
    <row r="7" spans="2:7" ht="30" customHeight="1" x14ac:dyDescent="0.2">
      <c r="B7" s="89" t="s">
        <v>15</v>
      </c>
      <c r="C7" s="86">
        <v>33</v>
      </c>
      <c r="D7" s="90">
        <v>0.30275229357798167</v>
      </c>
      <c r="E7" s="3"/>
      <c r="F7" s="78">
        <f>COUNTIF(tbl_Kitas[Hort],"Ja")</f>
        <v>28</v>
      </c>
      <c r="G7" s="6" t="s">
        <v>1401</v>
      </c>
    </row>
    <row r="8" spans="2:7" ht="30" customHeight="1" x14ac:dyDescent="0.2">
      <c r="B8" s="89" t="s">
        <v>988</v>
      </c>
      <c r="C8" s="86">
        <v>6</v>
      </c>
      <c r="D8" s="90">
        <v>5.5045871559633031E-2</v>
      </c>
      <c r="E8" s="3"/>
    </row>
    <row r="9" spans="2:7" ht="30" customHeight="1" x14ac:dyDescent="0.2">
      <c r="B9" s="89" t="s">
        <v>152</v>
      </c>
      <c r="C9" s="86">
        <v>6</v>
      </c>
      <c r="D9" s="90">
        <v>5.5045871559633031E-2</v>
      </c>
    </row>
    <row r="10" spans="2:7" ht="30" customHeight="1" x14ac:dyDescent="0.2">
      <c r="B10" s="89" t="s">
        <v>1402</v>
      </c>
      <c r="C10" s="86">
        <v>17</v>
      </c>
      <c r="D10" s="90">
        <v>0.15596330275229359</v>
      </c>
    </row>
    <row r="11" spans="2:7" ht="30" customHeight="1" x14ac:dyDescent="0.2">
      <c r="B11" s="89" t="s">
        <v>1294</v>
      </c>
      <c r="C11" s="86">
        <v>109</v>
      </c>
      <c r="D11" s="90">
        <v>1</v>
      </c>
    </row>
    <row r="12" spans="2:7" ht="30" customHeight="1" x14ac:dyDescent="0.2">
      <c r="C12"/>
    </row>
  </sheetData>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
  <sheetViews>
    <sheetView showGridLines="0" workbookViewId="0">
      <selection activeCell="B8" sqref="B5:B9"/>
      <pivotSelection pane="bottomRight" showHeader="1" axis="axisRow" activeRow="7" activeCol="1" previousRow="7" previousCol="1" click="1" r:id="rId1">
        <pivotArea dataOnly="0" labelOnly="1" fieldPosition="0">
          <references count="1">
            <reference field="33" count="0"/>
          </references>
        </pivotArea>
      </pivotSelection>
    </sheetView>
  </sheetViews>
  <sheetFormatPr baseColWidth="10" defaultRowHeight="30" customHeight="1" x14ac:dyDescent="0.2"/>
  <cols>
    <col min="2" max="2" width="18.21875" customWidth="1"/>
    <col min="3" max="3" width="13" customWidth="1"/>
    <col min="4" max="4" width="13.6640625" customWidth="1"/>
  </cols>
  <sheetData>
    <row r="2" spans="2:4" ht="30" customHeight="1" x14ac:dyDescent="0.2">
      <c r="B2" s="63" t="s">
        <v>1383</v>
      </c>
    </row>
    <row r="4" spans="2:4" ht="30" customHeight="1" x14ac:dyDescent="0.2">
      <c r="B4" s="2" t="s">
        <v>1379</v>
      </c>
      <c r="C4" t="s">
        <v>1292</v>
      </c>
      <c r="D4" t="s">
        <v>1380</v>
      </c>
    </row>
    <row r="5" spans="2:4" ht="30" customHeight="1" x14ac:dyDescent="0.2">
      <c r="B5" s="57" t="s">
        <v>422</v>
      </c>
      <c r="C5" s="4">
        <v>24</v>
      </c>
      <c r="D5" s="58">
        <v>0.22018348623853212</v>
      </c>
    </row>
    <row r="6" spans="2:4" ht="30" customHeight="1" x14ac:dyDescent="0.2">
      <c r="B6" s="57" t="s">
        <v>986</v>
      </c>
      <c r="C6" s="4">
        <v>15</v>
      </c>
      <c r="D6" s="58">
        <v>0.13761467889908258</v>
      </c>
    </row>
    <row r="7" spans="2:4" ht="30" customHeight="1" x14ac:dyDescent="0.2">
      <c r="B7" s="57" t="s">
        <v>423</v>
      </c>
      <c r="C7" s="4">
        <v>54</v>
      </c>
      <c r="D7" s="58">
        <v>0.49541284403669728</v>
      </c>
    </row>
    <row r="8" spans="2:4" ht="30" customHeight="1" x14ac:dyDescent="0.2">
      <c r="B8" s="57" t="s">
        <v>985</v>
      </c>
      <c r="C8" s="4">
        <v>8</v>
      </c>
      <c r="D8" s="58">
        <v>7.3394495412844041E-2</v>
      </c>
    </row>
    <row r="9" spans="2:4" ht="30" customHeight="1" x14ac:dyDescent="0.2">
      <c r="B9" s="57" t="s">
        <v>987</v>
      </c>
      <c r="C9" s="4">
        <v>8</v>
      </c>
      <c r="D9" s="58">
        <v>7.3394495412844041E-2</v>
      </c>
    </row>
    <row r="10" spans="2:4" ht="30" customHeight="1" x14ac:dyDescent="0.2">
      <c r="B10" s="57" t="s">
        <v>1294</v>
      </c>
      <c r="C10" s="4">
        <v>109</v>
      </c>
      <c r="D10" s="58">
        <v>1</v>
      </c>
    </row>
  </sheetData>
  <pageMargins left="0.7" right="0.7" top="0.78740157499999996" bottom="0.78740157499999996"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12"/>
  <sheetViews>
    <sheetView showGridLines="0" workbookViewId="0">
      <selection activeCell="F5" sqref="F5"/>
    </sheetView>
  </sheetViews>
  <sheetFormatPr baseColWidth="10" defaultColWidth="10.88671875" defaultRowHeight="30" customHeight="1" x14ac:dyDescent="0.2"/>
  <cols>
    <col min="1" max="1" width="10.88671875" style="82"/>
    <col min="2" max="2" width="64.5546875" style="82" bestFit="1" customWidth="1"/>
    <col min="3" max="3" width="17.77734375" style="82" bestFit="1" customWidth="1"/>
    <col min="4" max="4" width="6.21875" style="82" bestFit="1" customWidth="1"/>
    <col min="5" max="16384" width="10.88671875" style="82"/>
  </cols>
  <sheetData>
    <row r="3" spans="2:4" ht="30" customHeight="1" x14ac:dyDescent="0.2">
      <c r="B3" s="83" t="s">
        <v>1</v>
      </c>
      <c r="C3" s="83" t="s">
        <v>4</v>
      </c>
      <c r="D3" s="82" t="s">
        <v>6</v>
      </c>
    </row>
    <row r="4" spans="2:4" ht="30" customHeight="1" x14ac:dyDescent="0.2">
      <c r="B4" s="85" t="s">
        <v>1089</v>
      </c>
      <c r="C4" s="85" t="s">
        <v>322</v>
      </c>
      <c r="D4" s="84">
        <v>214</v>
      </c>
    </row>
    <row r="5" spans="2:4" ht="30" customHeight="1" x14ac:dyDescent="0.2">
      <c r="B5" s="85" t="s">
        <v>314</v>
      </c>
      <c r="C5" s="85" t="s">
        <v>317</v>
      </c>
      <c r="D5" s="84">
        <v>193</v>
      </c>
    </row>
    <row r="6" spans="2:4" ht="30" customHeight="1" x14ac:dyDescent="0.2">
      <c r="B6" s="85" t="s">
        <v>1117</v>
      </c>
      <c r="C6" s="85" t="s">
        <v>186</v>
      </c>
      <c r="D6" s="84">
        <v>181</v>
      </c>
    </row>
    <row r="7" spans="2:4" ht="30" customHeight="1" x14ac:dyDescent="0.2">
      <c r="B7" s="85" t="s">
        <v>178</v>
      </c>
      <c r="C7" s="85" t="s">
        <v>22</v>
      </c>
      <c r="D7" s="84">
        <v>175</v>
      </c>
    </row>
    <row r="8" spans="2:4" ht="30" customHeight="1" x14ac:dyDescent="0.2">
      <c r="B8" s="85" t="s">
        <v>494</v>
      </c>
      <c r="C8" s="85" t="s">
        <v>303</v>
      </c>
      <c r="D8" s="84">
        <v>173</v>
      </c>
    </row>
    <row r="9" spans="2:4" ht="30" customHeight="1" x14ac:dyDescent="0.2">
      <c r="B9" s="85" t="s">
        <v>29</v>
      </c>
      <c r="C9" s="85" t="s">
        <v>32</v>
      </c>
      <c r="D9" s="84">
        <v>162</v>
      </c>
    </row>
    <row r="10" spans="2:4" ht="30" customHeight="1" x14ac:dyDescent="0.2">
      <c r="B10" s="85" t="s">
        <v>1078</v>
      </c>
      <c r="C10" s="85" t="s">
        <v>99</v>
      </c>
      <c r="D10" s="84">
        <v>160</v>
      </c>
    </row>
    <row r="11" spans="2:4" ht="30" customHeight="1" x14ac:dyDescent="0.2">
      <c r="B11" s="85" t="s">
        <v>379</v>
      </c>
      <c r="C11" s="85" t="s">
        <v>382</v>
      </c>
      <c r="D11" s="84">
        <v>160</v>
      </c>
    </row>
    <row r="12" spans="2:4" ht="30" customHeight="1" x14ac:dyDescent="0.2">
      <c r="B12" s="85" t="s">
        <v>1087</v>
      </c>
      <c r="C12" s="85" t="s">
        <v>186</v>
      </c>
      <c r="D12" s="84">
        <v>145</v>
      </c>
    </row>
    <row r="13" spans="2:4" ht="30" customHeight="1" x14ac:dyDescent="0.2">
      <c r="B13" s="85" t="s">
        <v>1091</v>
      </c>
      <c r="C13" s="85" t="s">
        <v>186</v>
      </c>
      <c r="D13" s="84">
        <v>134</v>
      </c>
    </row>
    <row r="14" spans="2:4" ht="30" customHeight="1" x14ac:dyDescent="0.2">
      <c r="B14" s="85" t="s">
        <v>480</v>
      </c>
      <c r="C14" s="85" t="s">
        <v>91</v>
      </c>
      <c r="D14" s="84">
        <v>130</v>
      </c>
    </row>
    <row r="15" spans="2:4" ht="30" customHeight="1" x14ac:dyDescent="0.2">
      <c r="B15" s="85" t="s">
        <v>489</v>
      </c>
      <c r="C15" s="85" t="s">
        <v>232</v>
      </c>
      <c r="D15" s="84">
        <v>130</v>
      </c>
    </row>
    <row r="16" spans="2:4" ht="30" customHeight="1" x14ac:dyDescent="0.2">
      <c r="B16" s="85" t="s">
        <v>227</v>
      </c>
      <c r="C16" s="85" t="s">
        <v>186</v>
      </c>
      <c r="D16" s="84">
        <v>125</v>
      </c>
    </row>
    <row r="17" spans="2:4" ht="30" customHeight="1" x14ac:dyDescent="0.2">
      <c r="B17" s="85" t="s">
        <v>1251</v>
      </c>
      <c r="C17" s="85" t="s">
        <v>322</v>
      </c>
      <c r="D17" s="84">
        <v>107</v>
      </c>
    </row>
    <row r="18" spans="2:4" ht="30" customHeight="1" x14ac:dyDescent="0.2">
      <c r="B18" s="85" t="s">
        <v>1061</v>
      </c>
      <c r="C18" s="85" t="s">
        <v>120</v>
      </c>
      <c r="D18" s="84">
        <v>107</v>
      </c>
    </row>
    <row r="19" spans="2:4" ht="30" customHeight="1" x14ac:dyDescent="0.2">
      <c r="B19" s="85" t="s">
        <v>1114</v>
      </c>
      <c r="C19" s="85" t="s">
        <v>186</v>
      </c>
      <c r="D19" s="84">
        <v>104</v>
      </c>
    </row>
    <row r="20" spans="2:4" ht="30" customHeight="1" x14ac:dyDescent="0.2">
      <c r="B20" s="85" t="s">
        <v>488</v>
      </c>
      <c r="C20" s="85" t="s">
        <v>186</v>
      </c>
      <c r="D20" s="84">
        <v>99</v>
      </c>
    </row>
    <row r="21" spans="2:4" ht="30" customHeight="1" x14ac:dyDescent="0.2">
      <c r="B21" s="85" t="s">
        <v>1080</v>
      </c>
      <c r="C21" s="85" t="s">
        <v>109</v>
      </c>
      <c r="D21" s="84">
        <v>99</v>
      </c>
    </row>
    <row r="22" spans="2:4" ht="30" customHeight="1" x14ac:dyDescent="0.2">
      <c r="B22" s="85" t="s">
        <v>131</v>
      </c>
      <c r="C22" s="85" t="s">
        <v>129</v>
      </c>
      <c r="D22" s="84">
        <v>99</v>
      </c>
    </row>
    <row r="23" spans="2:4" ht="30" customHeight="1" x14ac:dyDescent="0.2">
      <c r="B23" s="85" t="s">
        <v>490</v>
      </c>
      <c r="C23" s="85" t="s">
        <v>259</v>
      </c>
      <c r="D23" s="84">
        <v>99</v>
      </c>
    </row>
    <row r="24" spans="2:4" ht="30" customHeight="1" x14ac:dyDescent="0.2">
      <c r="B24" s="85" t="s">
        <v>229</v>
      </c>
      <c r="C24" s="85" t="s">
        <v>232</v>
      </c>
      <c r="D24" s="84">
        <v>97</v>
      </c>
    </row>
    <row r="25" spans="2:4" ht="30" customHeight="1" x14ac:dyDescent="0.2">
      <c r="B25" s="85" t="s">
        <v>478</v>
      </c>
      <c r="C25" s="85" t="s">
        <v>26</v>
      </c>
      <c r="D25" s="84">
        <v>95</v>
      </c>
    </row>
    <row r="26" spans="2:4" ht="30" customHeight="1" x14ac:dyDescent="0.2">
      <c r="B26" s="85" t="s">
        <v>1127</v>
      </c>
      <c r="C26" s="85" t="s">
        <v>322</v>
      </c>
      <c r="D26" s="84">
        <v>95</v>
      </c>
    </row>
    <row r="27" spans="2:4" ht="30" customHeight="1" x14ac:dyDescent="0.2">
      <c r="B27" s="85" t="s">
        <v>12</v>
      </c>
      <c r="C27" s="85" t="s">
        <v>14</v>
      </c>
      <c r="D27" s="84">
        <v>93</v>
      </c>
    </row>
    <row r="28" spans="2:4" ht="30" customHeight="1" x14ac:dyDescent="0.2">
      <c r="B28" s="85" t="s">
        <v>1128</v>
      </c>
      <c r="C28" s="85" t="s">
        <v>322</v>
      </c>
      <c r="D28" s="84">
        <v>90</v>
      </c>
    </row>
    <row r="29" spans="2:4" ht="30" customHeight="1" x14ac:dyDescent="0.2">
      <c r="B29" s="85" t="s">
        <v>483</v>
      </c>
      <c r="C29" s="85" t="s">
        <v>129</v>
      </c>
      <c r="D29" s="84">
        <v>88</v>
      </c>
    </row>
    <row r="30" spans="2:4" ht="30" customHeight="1" x14ac:dyDescent="0.2">
      <c r="B30" s="85" t="s">
        <v>46</v>
      </c>
      <c r="C30" s="85" t="s">
        <v>49</v>
      </c>
      <c r="D30" s="84">
        <v>87</v>
      </c>
    </row>
    <row r="31" spans="2:4" ht="30" customHeight="1" x14ac:dyDescent="0.2">
      <c r="B31" s="85" t="s">
        <v>266</v>
      </c>
      <c r="C31" s="85" t="s">
        <v>186</v>
      </c>
      <c r="D31" s="84">
        <v>87</v>
      </c>
    </row>
    <row r="32" spans="2:4" ht="30" customHeight="1" x14ac:dyDescent="0.2">
      <c r="B32" s="85" t="s">
        <v>215</v>
      </c>
      <c r="C32" s="85" t="s">
        <v>186</v>
      </c>
      <c r="D32" s="84">
        <v>86</v>
      </c>
    </row>
    <row r="33" spans="2:4" ht="30" customHeight="1" x14ac:dyDescent="0.2">
      <c r="B33" s="85" t="s">
        <v>42</v>
      </c>
      <c r="C33" s="85" t="s">
        <v>37</v>
      </c>
      <c r="D33" s="84">
        <v>85</v>
      </c>
    </row>
    <row r="34" spans="2:4" ht="30" customHeight="1" x14ac:dyDescent="0.2">
      <c r="B34" s="85" t="s">
        <v>1052</v>
      </c>
      <c r="C34" s="85" t="s">
        <v>58</v>
      </c>
      <c r="D34" s="84">
        <v>84</v>
      </c>
    </row>
    <row r="35" spans="2:4" ht="30" customHeight="1" x14ac:dyDescent="0.2">
      <c r="B35" s="85" t="s">
        <v>486</v>
      </c>
      <c r="C35" s="85" t="s">
        <v>22</v>
      </c>
      <c r="D35" s="84">
        <v>84</v>
      </c>
    </row>
    <row r="36" spans="2:4" ht="30" customHeight="1" x14ac:dyDescent="0.2">
      <c r="B36" s="85" t="s">
        <v>1083</v>
      </c>
      <c r="C36" s="85" t="s">
        <v>129</v>
      </c>
      <c r="D36" s="84">
        <v>83</v>
      </c>
    </row>
    <row r="37" spans="2:4" ht="30" customHeight="1" x14ac:dyDescent="0.2">
      <c r="B37" s="85" t="s">
        <v>482</v>
      </c>
      <c r="C37" s="85" t="s">
        <v>129</v>
      </c>
      <c r="D37" s="84">
        <v>80</v>
      </c>
    </row>
    <row r="38" spans="2:4" ht="30" customHeight="1" x14ac:dyDescent="0.2">
      <c r="B38" s="85" t="s">
        <v>1094</v>
      </c>
      <c r="C38" s="85" t="s">
        <v>264</v>
      </c>
      <c r="D38" s="84">
        <v>77</v>
      </c>
    </row>
    <row r="39" spans="2:4" ht="30" customHeight="1" x14ac:dyDescent="0.2">
      <c r="B39" s="85" t="s">
        <v>491</v>
      </c>
      <c r="C39" s="85" t="s">
        <v>264</v>
      </c>
      <c r="D39" s="84">
        <v>77</v>
      </c>
    </row>
    <row r="40" spans="2:4" ht="30" customHeight="1" x14ac:dyDescent="0.2">
      <c r="B40" s="85" t="s">
        <v>113</v>
      </c>
      <c r="C40" s="85" t="s">
        <v>116</v>
      </c>
      <c r="D40" s="84">
        <v>77</v>
      </c>
    </row>
    <row r="41" spans="2:4" ht="30" customHeight="1" x14ac:dyDescent="0.2">
      <c r="B41" s="85" t="s">
        <v>1324</v>
      </c>
      <c r="C41" s="85" t="s">
        <v>264</v>
      </c>
      <c r="D41" s="84">
        <v>76</v>
      </c>
    </row>
    <row r="42" spans="2:4" ht="30" customHeight="1" x14ac:dyDescent="0.2">
      <c r="B42" s="85" t="s">
        <v>1084</v>
      </c>
      <c r="C42" s="85" t="s">
        <v>22</v>
      </c>
      <c r="D42" s="84">
        <v>75</v>
      </c>
    </row>
    <row r="43" spans="2:4" ht="30" customHeight="1" x14ac:dyDescent="0.2">
      <c r="B43" s="85" t="s">
        <v>323</v>
      </c>
      <c r="C43" s="85" t="s">
        <v>322</v>
      </c>
      <c r="D43" s="84">
        <v>75</v>
      </c>
    </row>
    <row r="44" spans="2:4" ht="30" customHeight="1" x14ac:dyDescent="0.2">
      <c r="B44" s="85" t="s">
        <v>135</v>
      </c>
      <c r="C44" s="85" t="s">
        <v>129</v>
      </c>
      <c r="D44" s="84">
        <v>75</v>
      </c>
    </row>
    <row r="45" spans="2:4" ht="30" customHeight="1" x14ac:dyDescent="0.2">
      <c r="B45" s="85" t="s">
        <v>1119</v>
      </c>
      <c r="C45" s="85" t="s">
        <v>246</v>
      </c>
      <c r="D45" s="84">
        <v>75</v>
      </c>
    </row>
    <row r="46" spans="2:4" ht="30" customHeight="1" x14ac:dyDescent="0.2">
      <c r="B46" s="85" t="s">
        <v>1125</v>
      </c>
      <c r="C46" s="85" t="s">
        <v>322</v>
      </c>
      <c r="D46" s="84">
        <v>74</v>
      </c>
    </row>
    <row r="47" spans="2:4" ht="30" customHeight="1" x14ac:dyDescent="0.2">
      <c r="B47" s="85" t="s">
        <v>1285</v>
      </c>
      <c r="C47" s="85" t="s">
        <v>322</v>
      </c>
      <c r="D47" s="84">
        <v>74</v>
      </c>
    </row>
    <row r="48" spans="2:4" ht="30" customHeight="1" x14ac:dyDescent="0.2">
      <c r="B48" s="85" t="s">
        <v>52</v>
      </c>
      <c r="C48" s="85" t="s">
        <v>55</v>
      </c>
      <c r="D48" s="84">
        <v>74</v>
      </c>
    </row>
    <row r="49" spans="2:4" ht="30" customHeight="1" x14ac:dyDescent="0.2">
      <c r="B49" s="85" t="s">
        <v>497</v>
      </c>
      <c r="C49" s="85" t="s">
        <v>322</v>
      </c>
      <c r="D49" s="84">
        <v>71</v>
      </c>
    </row>
    <row r="50" spans="2:4" ht="30" customHeight="1" x14ac:dyDescent="0.2">
      <c r="B50" s="85" t="s">
        <v>1057</v>
      </c>
      <c r="C50" s="85" t="s">
        <v>74</v>
      </c>
      <c r="D50" s="84">
        <v>71</v>
      </c>
    </row>
    <row r="51" spans="2:4" ht="30" customHeight="1" x14ac:dyDescent="0.2">
      <c r="B51" s="85" t="s">
        <v>484</v>
      </c>
      <c r="C51" s="85" t="s">
        <v>129</v>
      </c>
      <c r="D51" s="84">
        <v>69</v>
      </c>
    </row>
    <row r="52" spans="2:4" ht="30" customHeight="1" x14ac:dyDescent="0.2">
      <c r="B52" s="85" t="s">
        <v>293</v>
      </c>
      <c r="C52" s="85" t="s">
        <v>295</v>
      </c>
      <c r="D52" s="84">
        <v>69</v>
      </c>
    </row>
    <row r="53" spans="2:4" ht="30" customHeight="1" x14ac:dyDescent="0.2">
      <c r="B53" s="85" t="s">
        <v>1043</v>
      </c>
      <c r="C53" s="85" t="s">
        <v>14</v>
      </c>
      <c r="D53" s="84">
        <v>68</v>
      </c>
    </row>
    <row r="54" spans="2:4" ht="30" customHeight="1" x14ac:dyDescent="0.2">
      <c r="B54" s="85" t="s">
        <v>487</v>
      </c>
      <c r="C54" s="85" t="s">
        <v>22</v>
      </c>
      <c r="D54" s="84">
        <v>65</v>
      </c>
    </row>
    <row r="55" spans="2:4" ht="30" customHeight="1" x14ac:dyDescent="0.2">
      <c r="B55" s="85" t="s">
        <v>1058</v>
      </c>
      <c r="C55" s="85" t="s">
        <v>78</v>
      </c>
      <c r="D55" s="84">
        <v>65</v>
      </c>
    </row>
    <row r="56" spans="2:4" ht="30" customHeight="1" x14ac:dyDescent="0.2">
      <c r="B56" s="85" t="s">
        <v>493</v>
      </c>
      <c r="C56" s="85" t="s">
        <v>298</v>
      </c>
      <c r="D56" s="84">
        <v>65</v>
      </c>
    </row>
    <row r="57" spans="2:4" ht="30" customHeight="1" x14ac:dyDescent="0.2">
      <c r="B57" s="85" t="s">
        <v>1126</v>
      </c>
      <c r="C57" s="85" t="s">
        <v>322</v>
      </c>
      <c r="D57" s="84">
        <v>65</v>
      </c>
    </row>
    <row r="58" spans="2:4" ht="30" customHeight="1" x14ac:dyDescent="0.2">
      <c r="B58" s="85" t="s">
        <v>1124</v>
      </c>
      <c r="C58" s="85" t="s">
        <v>322</v>
      </c>
      <c r="D58" s="84">
        <v>65</v>
      </c>
    </row>
    <row r="59" spans="2:4" ht="30" customHeight="1" x14ac:dyDescent="0.2">
      <c r="B59" s="85" t="s">
        <v>1121</v>
      </c>
      <c r="C59" s="85" t="s">
        <v>264</v>
      </c>
      <c r="D59" s="84">
        <v>64</v>
      </c>
    </row>
    <row r="60" spans="2:4" ht="30" customHeight="1" x14ac:dyDescent="0.2">
      <c r="B60" s="85" t="s">
        <v>1085</v>
      </c>
      <c r="C60" s="85" t="s">
        <v>186</v>
      </c>
      <c r="D60" s="84">
        <v>64</v>
      </c>
    </row>
    <row r="61" spans="2:4" ht="30" customHeight="1" x14ac:dyDescent="0.2">
      <c r="B61" s="85" t="s">
        <v>309</v>
      </c>
      <c r="C61" s="85" t="s">
        <v>312</v>
      </c>
      <c r="D61" s="84">
        <v>64</v>
      </c>
    </row>
    <row r="62" spans="2:4" ht="30" customHeight="1" x14ac:dyDescent="0.2">
      <c r="B62" s="85" t="s">
        <v>1123</v>
      </c>
      <c r="C62" s="85" t="s">
        <v>264</v>
      </c>
      <c r="D62" s="84">
        <v>62</v>
      </c>
    </row>
    <row r="63" spans="2:4" ht="30" customHeight="1" x14ac:dyDescent="0.2">
      <c r="B63" s="85" t="s">
        <v>1129</v>
      </c>
      <c r="C63" s="85" t="s">
        <v>346</v>
      </c>
      <c r="D63" s="84">
        <v>62</v>
      </c>
    </row>
    <row r="64" spans="2:4" ht="30" customHeight="1" x14ac:dyDescent="0.2">
      <c r="B64" s="85" t="s">
        <v>1055</v>
      </c>
      <c r="C64" s="85" t="s">
        <v>68</v>
      </c>
      <c r="D64" s="84">
        <v>62</v>
      </c>
    </row>
    <row r="65" spans="2:4" ht="30" customHeight="1" x14ac:dyDescent="0.2">
      <c r="B65" s="85" t="s">
        <v>157</v>
      </c>
      <c r="C65" s="85" t="s">
        <v>129</v>
      </c>
      <c r="D65" s="84">
        <v>62</v>
      </c>
    </row>
    <row r="66" spans="2:4" ht="30" customHeight="1" x14ac:dyDescent="0.2">
      <c r="B66" s="85" t="s">
        <v>102</v>
      </c>
      <c r="C66" s="85" t="s">
        <v>104</v>
      </c>
      <c r="D66" s="84">
        <v>60</v>
      </c>
    </row>
    <row r="67" spans="2:4" ht="30" customHeight="1" x14ac:dyDescent="0.2">
      <c r="B67" s="85" t="s">
        <v>1086</v>
      </c>
      <c r="C67" s="85" t="s">
        <v>186</v>
      </c>
      <c r="D67" s="84">
        <v>56</v>
      </c>
    </row>
    <row r="68" spans="2:4" ht="30" customHeight="1" x14ac:dyDescent="0.2">
      <c r="B68" s="85" t="s">
        <v>1320</v>
      </c>
      <c r="C68" s="85" t="s">
        <v>264</v>
      </c>
      <c r="D68" s="84">
        <v>55</v>
      </c>
    </row>
    <row r="69" spans="2:4" ht="30" customHeight="1" x14ac:dyDescent="0.2">
      <c r="B69" s="85" t="s">
        <v>1090</v>
      </c>
      <c r="C69" s="85" t="s">
        <v>264</v>
      </c>
      <c r="D69" s="84">
        <v>53</v>
      </c>
    </row>
    <row r="70" spans="2:4" ht="30" customHeight="1" x14ac:dyDescent="0.2">
      <c r="B70" s="85" t="s">
        <v>492</v>
      </c>
      <c r="C70" s="85" t="s">
        <v>264</v>
      </c>
      <c r="D70" s="84">
        <v>50</v>
      </c>
    </row>
    <row r="71" spans="2:4" ht="30" customHeight="1" x14ac:dyDescent="0.2">
      <c r="B71" s="85" t="s">
        <v>393</v>
      </c>
      <c r="C71" s="85" t="s">
        <v>396</v>
      </c>
      <c r="D71" s="84">
        <v>50</v>
      </c>
    </row>
    <row r="72" spans="2:4" ht="30" customHeight="1" x14ac:dyDescent="0.2">
      <c r="B72" s="85" t="s">
        <v>481</v>
      </c>
      <c r="C72" s="85" t="s">
        <v>120</v>
      </c>
      <c r="D72" s="84">
        <v>50</v>
      </c>
    </row>
    <row r="73" spans="2:4" ht="30" customHeight="1" x14ac:dyDescent="0.2">
      <c r="B73" s="85" t="s">
        <v>335</v>
      </c>
      <c r="C73" s="85" t="s">
        <v>322</v>
      </c>
      <c r="D73" s="84">
        <v>49</v>
      </c>
    </row>
    <row r="74" spans="2:4" ht="30" customHeight="1" x14ac:dyDescent="0.2">
      <c r="B74" s="85" t="s">
        <v>205</v>
      </c>
      <c r="C74" s="85" t="s">
        <v>186</v>
      </c>
      <c r="D74" s="84">
        <v>49</v>
      </c>
    </row>
    <row r="75" spans="2:4" ht="30" customHeight="1" x14ac:dyDescent="0.2">
      <c r="B75" s="85" t="s">
        <v>35</v>
      </c>
      <c r="C75" s="85" t="s">
        <v>37</v>
      </c>
      <c r="D75" s="84">
        <v>47</v>
      </c>
    </row>
    <row r="76" spans="2:4" ht="30" customHeight="1" x14ac:dyDescent="0.2">
      <c r="B76" s="85" t="s">
        <v>1302</v>
      </c>
      <c r="C76" s="85" t="s">
        <v>22</v>
      </c>
      <c r="D76" s="84">
        <v>46</v>
      </c>
    </row>
    <row r="77" spans="2:4" ht="30" customHeight="1" x14ac:dyDescent="0.2">
      <c r="B77" s="85" t="s">
        <v>79</v>
      </c>
      <c r="C77" s="85" t="s">
        <v>78</v>
      </c>
      <c r="D77" s="84">
        <v>44</v>
      </c>
    </row>
    <row r="78" spans="2:4" ht="30" customHeight="1" x14ac:dyDescent="0.2">
      <c r="B78" s="85" t="s">
        <v>479</v>
      </c>
      <c r="C78" s="85" t="s">
        <v>78</v>
      </c>
      <c r="D78" s="84">
        <v>43</v>
      </c>
    </row>
    <row r="79" spans="2:4" ht="30" customHeight="1" x14ac:dyDescent="0.2">
      <c r="B79" s="85" t="s">
        <v>1093</v>
      </c>
      <c r="C79" s="85" t="s">
        <v>246</v>
      </c>
      <c r="D79" s="84">
        <v>39</v>
      </c>
    </row>
    <row r="80" spans="2:4" ht="30" customHeight="1" x14ac:dyDescent="0.2">
      <c r="B80" s="85" t="s">
        <v>496</v>
      </c>
      <c r="C80" s="85" t="s">
        <v>322</v>
      </c>
      <c r="D80" s="84">
        <v>37</v>
      </c>
    </row>
    <row r="81" spans="2:4" ht="30" customHeight="1" x14ac:dyDescent="0.2">
      <c r="B81" s="85" t="s">
        <v>1344</v>
      </c>
      <c r="C81" s="85" t="s">
        <v>322</v>
      </c>
      <c r="D81" s="84">
        <v>37</v>
      </c>
    </row>
    <row r="82" spans="2:4" ht="30" customHeight="1" x14ac:dyDescent="0.2">
      <c r="B82" s="85" t="s">
        <v>163</v>
      </c>
      <c r="C82" s="85" t="s">
        <v>22</v>
      </c>
      <c r="D82" s="84">
        <v>35</v>
      </c>
    </row>
    <row r="83" spans="2:4" ht="30" customHeight="1" x14ac:dyDescent="0.2">
      <c r="B83" s="85" t="s">
        <v>40</v>
      </c>
      <c r="C83" s="85" t="s">
        <v>37</v>
      </c>
      <c r="D83" s="84">
        <v>34</v>
      </c>
    </row>
    <row r="84" spans="2:4" ht="30" customHeight="1" x14ac:dyDescent="0.2">
      <c r="B84" s="85" t="s">
        <v>60</v>
      </c>
      <c r="C84" s="85" t="s">
        <v>62</v>
      </c>
      <c r="D84" s="84">
        <v>33</v>
      </c>
    </row>
    <row r="85" spans="2:4" ht="30" customHeight="1" x14ac:dyDescent="0.2">
      <c r="B85" s="85" t="s">
        <v>495</v>
      </c>
      <c r="C85" s="85" t="s">
        <v>322</v>
      </c>
      <c r="D85" s="84">
        <v>32</v>
      </c>
    </row>
    <row r="86" spans="2:4" ht="30" customHeight="1" x14ac:dyDescent="0.2">
      <c r="B86" s="85" t="s">
        <v>498</v>
      </c>
      <c r="C86" s="85" t="s">
        <v>346</v>
      </c>
      <c r="D86" s="84">
        <v>30</v>
      </c>
    </row>
    <row r="87" spans="2:4" ht="30" customHeight="1" x14ac:dyDescent="0.2">
      <c r="B87" s="85" t="s">
        <v>1343</v>
      </c>
      <c r="C87" s="85" t="s">
        <v>186</v>
      </c>
      <c r="D87" s="84">
        <v>30</v>
      </c>
    </row>
    <row r="88" spans="2:4" ht="30" customHeight="1" x14ac:dyDescent="0.2">
      <c r="B88" s="85" t="s">
        <v>368</v>
      </c>
      <c r="C88" s="85" t="s">
        <v>322</v>
      </c>
      <c r="D88" s="84">
        <v>25</v>
      </c>
    </row>
    <row r="89" spans="2:4" ht="30" customHeight="1" x14ac:dyDescent="0.2">
      <c r="B89" s="85" t="s">
        <v>485</v>
      </c>
      <c r="C89" s="85" t="s">
        <v>22</v>
      </c>
      <c r="D89" s="84">
        <v>24</v>
      </c>
    </row>
    <row r="90" spans="2:4" ht="30" customHeight="1" x14ac:dyDescent="0.2">
      <c r="B90" s="85" t="s">
        <v>1118</v>
      </c>
      <c r="C90" s="85" t="s">
        <v>246</v>
      </c>
      <c r="D90" s="84">
        <v>24</v>
      </c>
    </row>
    <row r="91" spans="2:4" ht="30" customHeight="1" x14ac:dyDescent="0.2">
      <c r="B91" s="85" t="s">
        <v>1088</v>
      </c>
      <c r="C91" s="85" t="s">
        <v>346</v>
      </c>
      <c r="D91" s="84">
        <v>24</v>
      </c>
    </row>
    <row r="92" spans="2:4" ht="30" customHeight="1" x14ac:dyDescent="0.2">
      <c r="B92" s="85" t="s">
        <v>238</v>
      </c>
      <c r="C92" s="85" t="s">
        <v>241</v>
      </c>
      <c r="D92" s="84">
        <v>24</v>
      </c>
    </row>
    <row r="93" spans="2:4" ht="30" customHeight="1" x14ac:dyDescent="0.2">
      <c r="B93" s="85" t="s">
        <v>153</v>
      </c>
      <c r="C93" s="85" t="s">
        <v>129</v>
      </c>
      <c r="D93" s="84">
        <v>24</v>
      </c>
    </row>
    <row r="94" spans="2:4" ht="30" customHeight="1" x14ac:dyDescent="0.2">
      <c r="B94" s="85" t="s">
        <v>1081</v>
      </c>
      <c r="C94" s="85" t="s">
        <v>109</v>
      </c>
      <c r="D94" s="84">
        <v>22</v>
      </c>
    </row>
    <row r="95" spans="2:4" ht="30" customHeight="1" x14ac:dyDescent="0.2">
      <c r="B95" s="85" t="s">
        <v>199</v>
      </c>
      <c r="C95" s="85" t="s">
        <v>186</v>
      </c>
      <c r="D95" s="84">
        <v>22</v>
      </c>
    </row>
    <row r="96" spans="2:4" ht="30" customHeight="1" x14ac:dyDescent="0.2">
      <c r="B96" s="85" t="s">
        <v>351</v>
      </c>
      <c r="C96" s="85" t="s">
        <v>322</v>
      </c>
      <c r="D96" s="84">
        <v>22</v>
      </c>
    </row>
    <row r="97" spans="2:4" ht="30" customHeight="1" x14ac:dyDescent="0.2">
      <c r="B97" s="85" t="s">
        <v>1092</v>
      </c>
      <c r="C97" s="85" t="s">
        <v>232</v>
      </c>
      <c r="D97" s="84">
        <v>22</v>
      </c>
    </row>
    <row r="98" spans="2:4" ht="30" customHeight="1" x14ac:dyDescent="0.2">
      <c r="B98" s="85" t="s">
        <v>1082</v>
      </c>
      <c r="C98" s="85" t="s">
        <v>120</v>
      </c>
      <c r="D98" s="84">
        <v>22</v>
      </c>
    </row>
    <row r="99" spans="2:4" ht="30" customHeight="1" x14ac:dyDescent="0.2">
      <c r="B99" s="85" t="s">
        <v>83</v>
      </c>
      <c r="C99" s="85" t="s">
        <v>78</v>
      </c>
      <c r="D99" s="84">
        <v>22</v>
      </c>
    </row>
    <row r="100" spans="2:4" ht="30" customHeight="1" x14ac:dyDescent="0.2">
      <c r="B100" s="85" t="s">
        <v>399</v>
      </c>
      <c r="C100" s="85" t="s">
        <v>91</v>
      </c>
      <c r="D100" s="84">
        <v>22</v>
      </c>
    </row>
    <row r="101" spans="2:4" ht="30" customHeight="1" x14ac:dyDescent="0.2">
      <c r="B101" s="85" t="s">
        <v>1350</v>
      </c>
      <c r="C101" s="85" t="s">
        <v>22</v>
      </c>
      <c r="D101" s="84">
        <v>20</v>
      </c>
    </row>
    <row r="102" spans="2:4" ht="30" customHeight="1" x14ac:dyDescent="0.2">
      <c r="B102" s="85" t="s">
        <v>389</v>
      </c>
      <c r="C102" s="85" t="s">
        <v>382</v>
      </c>
      <c r="D102" s="84">
        <v>20</v>
      </c>
    </row>
    <row r="103" spans="2:4" ht="30" customHeight="1" x14ac:dyDescent="0.2">
      <c r="B103" s="85" t="s">
        <v>180</v>
      </c>
      <c r="C103" s="85" t="s">
        <v>22</v>
      </c>
      <c r="D103" s="84">
        <v>20</v>
      </c>
    </row>
    <row r="104" spans="2:4" ht="30" customHeight="1" x14ac:dyDescent="0.2">
      <c r="B104" s="85" t="s">
        <v>70</v>
      </c>
      <c r="C104" s="85" t="s">
        <v>68</v>
      </c>
      <c r="D104" s="84">
        <v>18</v>
      </c>
    </row>
    <row r="105" spans="2:4" ht="30" customHeight="1" x14ac:dyDescent="0.2">
      <c r="B105" s="85" t="s">
        <v>1371</v>
      </c>
      <c r="C105" s="85" t="s">
        <v>22</v>
      </c>
      <c r="D105" s="84">
        <v>16</v>
      </c>
    </row>
    <row r="106" spans="2:4" ht="30" customHeight="1" x14ac:dyDescent="0.2">
      <c r="B106" s="85" t="s">
        <v>360</v>
      </c>
      <c r="C106" s="85" t="s">
        <v>322</v>
      </c>
      <c r="D106" s="84">
        <v>15</v>
      </c>
    </row>
    <row r="107" spans="2:4" ht="30" customHeight="1" x14ac:dyDescent="0.2">
      <c r="B107" s="85" t="s">
        <v>1122</v>
      </c>
      <c r="C107" s="85" t="s">
        <v>264</v>
      </c>
      <c r="D107" s="84">
        <v>15</v>
      </c>
    </row>
    <row r="108" spans="2:4" ht="30" customHeight="1" x14ac:dyDescent="0.2">
      <c r="B108" s="85" t="s">
        <v>64</v>
      </c>
      <c r="C108" s="85" t="s">
        <v>62</v>
      </c>
      <c r="D108" s="84">
        <v>15</v>
      </c>
    </row>
    <row r="109" spans="2:4" ht="30" customHeight="1" x14ac:dyDescent="0.2">
      <c r="B109" s="85" t="s">
        <v>355</v>
      </c>
      <c r="C109" s="85" t="s">
        <v>322</v>
      </c>
      <c r="D109" s="84">
        <v>15</v>
      </c>
    </row>
    <row r="110" spans="2:4" ht="30" customHeight="1" x14ac:dyDescent="0.2">
      <c r="B110" s="85" t="s">
        <v>306</v>
      </c>
      <c r="C110" s="85" t="s">
        <v>303</v>
      </c>
      <c r="D110" s="84">
        <v>15</v>
      </c>
    </row>
    <row r="111" spans="2:4" ht="30" customHeight="1" x14ac:dyDescent="0.2">
      <c r="B111" s="85" t="s">
        <v>1130</v>
      </c>
      <c r="C111" s="85" t="s">
        <v>382</v>
      </c>
      <c r="D111" s="84">
        <v>12</v>
      </c>
    </row>
    <row r="112" spans="2:4" ht="30" customHeight="1" x14ac:dyDescent="0.2">
      <c r="B112" s="85" t="s">
        <v>362</v>
      </c>
      <c r="C112" s="85" t="s">
        <v>322</v>
      </c>
      <c r="D112" s="84">
        <v>12</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
  <sheetViews>
    <sheetView showGridLines="0" workbookViewId="0">
      <selection activeCell="D7" sqref="D7"/>
    </sheetView>
  </sheetViews>
  <sheetFormatPr baseColWidth="10" defaultRowHeight="30" customHeight="1" x14ac:dyDescent="0.2"/>
  <cols>
    <col min="2" max="2" width="18.21875" customWidth="1"/>
    <col min="3" max="3" width="13" customWidth="1"/>
    <col min="4" max="4" width="16.21875" customWidth="1"/>
  </cols>
  <sheetData>
    <row r="2" spans="2:4" ht="30" customHeight="1" x14ac:dyDescent="0.2">
      <c r="B2" s="63" t="s">
        <v>1384</v>
      </c>
    </row>
    <row r="4" spans="2:4" ht="30" customHeight="1" x14ac:dyDescent="0.2">
      <c r="B4" s="2" t="s">
        <v>448</v>
      </c>
      <c r="C4" t="s">
        <v>1292</v>
      </c>
      <c r="D4" t="s">
        <v>1380</v>
      </c>
    </row>
    <row r="5" spans="2:4" ht="30" customHeight="1" x14ac:dyDescent="0.2">
      <c r="B5" s="62" t="s">
        <v>992</v>
      </c>
      <c r="C5" s="4">
        <v>25</v>
      </c>
      <c r="D5" s="60">
        <v>0.22935779816513763</v>
      </c>
    </row>
    <row r="6" spans="2:4" ht="30" customHeight="1" x14ac:dyDescent="0.2">
      <c r="B6" s="62" t="s">
        <v>993</v>
      </c>
      <c r="C6" s="4">
        <v>3</v>
      </c>
      <c r="D6" s="60">
        <v>2.7522935779816515E-2</v>
      </c>
    </row>
    <row r="7" spans="2:4" ht="30" customHeight="1" x14ac:dyDescent="0.2">
      <c r="B7" s="62" t="s">
        <v>451</v>
      </c>
      <c r="C7" s="4">
        <v>23</v>
      </c>
      <c r="D7" s="60">
        <v>0.21100917431192662</v>
      </c>
    </row>
    <row r="8" spans="2:4" ht="30" customHeight="1" x14ac:dyDescent="0.2">
      <c r="B8" s="62" t="s">
        <v>450</v>
      </c>
      <c r="C8" s="4">
        <v>33</v>
      </c>
      <c r="D8" s="60">
        <v>0.30275229357798167</v>
      </c>
    </row>
    <row r="9" spans="2:4" ht="30" customHeight="1" x14ac:dyDescent="0.2">
      <c r="B9" s="62" t="s">
        <v>449</v>
      </c>
      <c r="C9" s="4">
        <v>25</v>
      </c>
      <c r="D9" s="60">
        <v>0.22935779816513763</v>
      </c>
    </row>
    <row r="10" spans="2:4" ht="30" customHeight="1" x14ac:dyDescent="0.2">
      <c r="B10" s="62" t="s">
        <v>1294</v>
      </c>
      <c r="C10" s="4">
        <v>109</v>
      </c>
      <c r="D10" s="60">
        <v>1</v>
      </c>
    </row>
  </sheetData>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showGridLines="0" topLeftCell="A3" workbookViewId="0">
      <selection activeCell="G6" sqref="G6"/>
    </sheetView>
  </sheetViews>
  <sheetFormatPr baseColWidth="10" defaultRowHeight="30" customHeight="1" x14ac:dyDescent="0.2"/>
  <cols>
    <col min="2" max="2" width="51.21875" bestFit="1" customWidth="1"/>
    <col min="3" max="3" width="13" customWidth="1"/>
    <col min="4" max="4" width="16.21875" customWidth="1"/>
  </cols>
  <sheetData>
    <row r="2" spans="2:4" ht="30" customHeight="1" x14ac:dyDescent="0.2">
      <c r="B2" s="63" t="s">
        <v>1404</v>
      </c>
    </row>
    <row r="4" spans="2:4" ht="30" customHeight="1" x14ac:dyDescent="0.2">
      <c r="B4" s="2" t="s">
        <v>1403</v>
      </c>
      <c r="C4" t="s">
        <v>1292</v>
      </c>
      <c r="D4" t="s">
        <v>1380</v>
      </c>
    </row>
    <row r="5" spans="2:4" ht="30" customHeight="1" x14ac:dyDescent="0.2">
      <c r="B5" s="62" t="s">
        <v>1405</v>
      </c>
      <c r="C5" s="4">
        <v>37</v>
      </c>
      <c r="D5" s="60">
        <v>0.33944954128440369</v>
      </c>
    </row>
    <row r="6" spans="2:4" ht="30" customHeight="1" x14ac:dyDescent="0.2">
      <c r="B6" s="62" t="s">
        <v>1006</v>
      </c>
      <c r="C6" s="4">
        <v>17</v>
      </c>
      <c r="D6" s="60">
        <v>0.15596330275229359</v>
      </c>
    </row>
    <row r="7" spans="2:4" ht="30" customHeight="1" x14ac:dyDescent="0.2">
      <c r="B7" s="62" t="s">
        <v>1007</v>
      </c>
      <c r="C7" s="4">
        <v>15</v>
      </c>
      <c r="D7" s="60">
        <v>0.13761467889908258</v>
      </c>
    </row>
    <row r="8" spans="2:4" ht="30" customHeight="1" x14ac:dyDescent="0.2">
      <c r="B8" s="62" t="s">
        <v>143</v>
      </c>
      <c r="C8" s="4">
        <v>6</v>
      </c>
      <c r="D8" s="60">
        <v>5.5045871559633031E-2</v>
      </c>
    </row>
    <row r="9" spans="2:4" ht="30" customHeight="1" x14ac:dyDescent="0.2">
      <c r="B9" s="62" t="s">
        <v>86</v>
      </c>
      <c r="C9" s="4">
        <v>6</v>
      </c>
      <c r="D9" s="60">
        <v>5.5045871559633031E-2</v>
      </c>
    </row>
    <row r="10" spans="2:4" ht="30" customHeight="1" x14ac:dyDescent="0.2">
      <c r="B10" s="62" t="s">
        <v>276</v>
      </c>
      <c r="C10" s="4">
        <v>4</v>
      </c>
      <c r="D10" s="60">
        <v>3.669724770642202E-2</v>
      </c>
    </row>
    <row r="11" spans="2:4" ht="30" customHeight="1" x14ac:dyDescent="0.2">
      <c r="B11" s="62" t="s">
        <v>358</v>
      </c>
      <c r="C11" s="4">
        <v>4</v>
      </c>
      <c r="D11" s="60">
        <v>3.669724770642202E-2</v>
      </c>
    </row>
    <row r="12" spans="2:4" ht="30" customHeight="1" x14ac:dyDescent="0.2">
      <c r="B12" s="62" t="s">
        <v>1004</v>
      </c>
      <c r="C12" s="4">
        <v>3</v>
      </c>
      <c r="D12" s="60">
        <v>2.7522935779816515E-2</v>
      </c>
    </row>
    <row r="13" spans="2:4" ht="30" customHeight="1" x14ac:dyDescent="0.2">
      <c r="B13" s="62" t="s">
        <v>168</v>
      </c>
      <c r="C13" s="4">
        <v>3</v>
      </c>
      <c r="D13" s="60">
        <v>2.7522935779816515E-2</v>
      </c>
    </row>
    <row r="14" spans="2:4" ht="30" customHeight="1" x14ac:dyDescent="0.2">
      <c r="B14" s="62" t="s">
        <v>218</v>
      </c>
      <c r="C14" s="4">
        <v>2</v>
      </c>
      <c r="D14" s="60">
        <v>1.834862385321101E-2</v>
      </c>
    </row>
    <row r="15" spans="2:4" ht="30" customHeight="1" x14ac:dyDescent="0.2">
      <c r="B15" s="62" t="s">
        <v>256</v>
      </c>
      <c r="C15" s="4">
        <v>2</v>
      </c>
      <c r="D15" s="60">
        <v>1.834862385321101E-2</v>
      </c>
    </row>
    <row r="16" spans="2:4" ht="30" customHeight="1" x14ac:dyDescent="0.2">
      <c r="B16" s="62" t="s">
        <v>1008</v>
      </c>
      <c r="C16" s="4">
        <v>2</v>
      </c>
      <c r="D16" s="60">
        <v>1.834862385321101E-2</v>
      </c>
    </row>
    <row r="17" spans="2:4" ht="30" customHeight="1" x14ac:dyDescent="0.2">
      <c r="B17" s="62" t="s">
        <v>373</v>
      </c>
      <c r="C17" s="4">
        <v>2</v>
      </c>
      <c r="D17" s="60">
        <v>1.834862385321101E-2</v>
      </c>
    </row>
    <row r="18" spans="2:4" ht="30" customHeight="1" x14ac:dyDescent="0.2">
      <c r="B18" s="62" t="s">
        <v>155</v>
      </c>
      <c r="C18" s="4">
        <v>2</v>
      </c>
      <c r="D18" s="60">
        <v>1.834862385321101E-2</v>
      </c>
    </row>
    <row r="19" spans="2:4" ht="30" customHeight="1" x14ac:dyDescent="0.2">
      <c r="B19" s="62" t="s">
        <v>63</v>
      </c>
      <c r="C19" s="4">
        <v>2</v>
      </c>
      <c r="D19" s="60">
        <v>1.834862385321101E-2</v>
      </c>
    </row>
    <row r="20" spans="2:4" ht="30" customHeight="1" x14ac:dyDescent="0.2">
      <c r="B20" s="62" t="s">
        <v>146</v>
      </c>
      <c r="C20" s="4">
        <v>2</v>
      </c>
      <c r="D20" s="60">
        <v>1.834862385321101E-2</v>
      </c>
    </row>
    <row r="21" spans="2:4" ht="30" customHeight="1" x14ac:dyDescent="0.2">
      <c r="B21" s="62" t="s">
        <v>1294</v>
      </c>
      <c r="C21" s="4">
        <v>109</v>
      </c>
      <c r="D21" s="60">
        <v>1</v>
      </c>
    </row>
  </sheetData>
  <pageMargins left="0.7" right="0.7" top="0.78740157499999996" bottom="0.78740157499999996"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showGridLines="0" workbookViewId="0">
      <selection activeCell="N9" sqref="N9"/>
    </sheetView>
  </sheetViews>
  <sheetFormatPr baseColWidth="10" defaultRowHeight="30" customHeight="1" x14ac:dyDescent="0.2"/>
  <cols>
    <col min="1" max="1" width="6.6640625" customWidth="1"/>
    <col min="2" max="2" width="16" customWidth="1"/>
    <col min="3" max="3" width="15.109375" customWidth="1"/>
    <col min="4" max="4" width="17.109375" customWidth="1"/>
  </cols>
  <sheetData>
    <row r="2" spans="2:4" ht="30" customHeight="1" x14ac:dyDescent="0.2">
      <c r="B2" s="63" t="s">
        <v>440</v>
      </c>
    </row>
    <row r="4" spans="2:4" ht="30" customHeight="1" x14ac:dyDescent="0.2">
      <c r="B4" s="2" t="s">
        <v>440</v>
      </c>
      <c r="C4" t="s">
        <v>1292</v>
      </c>
      <c r="D4" t="s">
        <v>1380</v>
      </c>
    </row>
    <row r="5" spans="2:4" ht="30" customHeight="1" x14ac:dyDescent="0.2">
      <c r="B5" s="62" t="s">
        <v>442</v>
      </c>
      <c r="C5" s="4">
        <v>49</v>
      </c>
      <c r="D5" s="60">
        <v>0.44954128440366975</v>
      </c>
    </row>
    <row r="6" spans="2:4" ht="30" customHeight="1" x14ac:dyDescent="0.2">
      <c r="B6" s="62" t="s">
        <v>989</v>
      </c>
      <c r="C6" s="4">
        <v>48</v>
      </c>
      <c r="D6" s="60">
        <v>0.44036697247706424</v>
      </c>
    </row>
    <row r="7" spans="2:4" ht="30" customHeight="1" x14ac:dyDescent="0.2">
      <c r="B7" s="62" t="s">
        <v>441</v>
      </c>
      <c r="C7" s="4">
        <v>12</v>
      </c>
      <c r="D7" s="60">
        <v>0.11009174311926606</v>
      </c>
    </row>
    <row r="8" spans="2:4" ht="30" customHeight="1" x14ac:dyDescent="0.2">
      <c r="B8" s="62" t="s">
        <v>1294</v>
      </c>
      <c r="C8" s="4">
        <v>109</v>
      </c>
      <c r="D8" s="60">
        <v>1</v>
      </c>
    </row>
  </sheetData>
  <pageMargins left="0.7" right="0.7" top="0.78740157499999996" bottom="0.78740157499999996"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showGridLines="0" workbookViewId="0">
      <selection activeCell="D10" sqref="D10"/>
    </sheetView>
  </sheetViews>
  <sheetFormatPr baseColWidth="10" defaultRowHeight="30" customHeight="1" x14ac:dyDescent="0.2"/>
  <cols>
    <col min="1" max="1" width="6.6640625" customWidth="1"/>
    <col min="2" max="2" width="23.109375" customWidth="1"/>
    <col min="3" max="3" width="15.109375" customWidth="1"/>
    <col min="4" max="4" width="17.109375" customWidth="1"/>
  </cols>
  <sheetData>
    <row r="2" spans="2:4" ht="30" customHeight="1" x14ac:dyDescent="0.2">
      <c r="B2" s="63" t="s">
        <v>1359</v>
      </c>
    </row>
    <row r="4" spans="2:4" ht="30" customHeight="1" x14ac:dyDescent="0.2">
      <c r="B4" s="2" t="s">
        <v>466</v>
      </c>
      <c r="C4" t="s">
        <v>1292</v>
      </c>
      <c r="D4" t="s">
        <v>1380</v>
      </c>
    </row>
    <row r="5" spans="2:4" ht="30" customHeight="1" x14ac:dyDescent="0.2">
      <c r="B5" s="62" t="s">
        <v>11</v>
      </c>
      <c r="C5" s="4">
        <v>56</v>
      </c>
      <c r="D5" s="60">
        <v>0.51376146788990829</v>
      </c>
    </row>
    <row r="6" spans="2:4" ht="30" customHeight="1" x14ac:dyDescent="0.2">
      <c r="B6" s="62" t="s">
        <v>10</v>
      </c>
      <c r="C6" s="4">
        <v>19</v>
      </c>
      <c r="D6" s="60">
        <v>0.1743119266055046</v>
      </c>
    </row>
    <row r="7" spans="2:4" ht="30" customHeight="1" x14ac:dyDescent="0.2">
      <c r="B7" s="62" t="s">
        <v>1360</v>
      </c>
      <c r="C7" s="4">
        <v>34</v>
      </c>
      <c r="D7" s="60">
        <v>0.31192660550458717</v>
      </c>
    </row>
    <row r="8" spans="2:4" ht="30" customHeight="1" x14ac:dyDescent="0.2">
      <c r="B8" s="62" t="s">
        <v>1294</v>
      </c>
      <c r="C8" s="4">
        <v>109</v>
      </c>
      <c r="D8" s="60">
        <v>1</v>
      </c>
    </row>
  </sheetData>
  <pageMargins left="0.7" right="0.7" top="0.78740157499999996" bottom="0.78740157499999996"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showGridLines="0" workbookViewId="0">
      <selection activeCell="C6" sqref="C6"/>
    </sheetView>
  </sheetViews>
  <sheetFormatPr baseColWidth="10" defaultRowHeight="30" customHeight="1" x14ac:dyDescent="0.2"/>
  <cols>
    <col min="1" max="1" width="6.6640625" customWidth="1"/>
    <col min="2" max="2" width="12.33203125" style="62" customWidth="1"/>
    <col min="3" max="3" width="15.77734375" customWidth="1"/>
    <col min="4" max="4" width="13.6640625" customWidth="1"/>
  </cols>
  <sheetData>
    <row r="2" spans="2:4" ht="30" customHeight="1" x14ac:dyDescent="0.2">
      <c r="B2" s="59" t="s">
        <v>1385</v>
      </c>
    </row>
    <row r="4" spans="2:4" ht="30" customHeight="1" x14ac:dyDescent="0.2">
      <c r="B4" s="61" t="s">
        <v>1295</v>
      </c>
      <c r="C4" t="s">
        <v>1382</v>
      </c>
      <c r="D4" t="s">
        <v>1380</v>
      </c>
    </row>
    <row r="5" spans="2:4" ht="30" customHeight="1" x14ac:dyDescent="0.2">
      <c r="B5" s="62" t="s">
        <v>1298</v>
      </c>
      <c r="C5" s="4">
        <v>24</v>
      </c>
      <c r="D5" s="60">
        <v>0.22018348623853212</v>
      </c>
    </row>
    <row r="6" spans="2:4" ht="30" customHeight="1" x14ac:dyDescent="0.2">
      <c r="B6" s="62" t="s">
        <v>423</v>
      </c>
      <c r="C6" s="4">
        <v>50</v>
      </c>
      <c r="D6" s="60">
        <v>0.45871559633027525</v>
      </c>
    </row>
    <row r="7" spans="2:4" ht="30" customHeight="1" x14ac:dyDescent="0.2">
      <c r="B7" s="62" t="s">
        <v>1296</v>
      </c>
      <c r="C7" s="4">
        <v>29</v>
      </c>
      <c r="D7" s="60">
        <v>0.26605504587155965</v>
      </c>
    </row>
    <row r="8" spans="2:4" ht="30" customHeight="1" x14ac:dyDescent="0.2">
      <c r="B8" s="62" t="s">
        <v>1297</v>
      </c>
      <c r="C8" s="4">
        <v>6</v>
      </c>
      <c r="D8" s="60">
        <v>5.5045871559633031E-2</v>
      </c>
    </row>
    <row r="9" spans="2:4" ht="30" customHeight="1" x14ac:dyDescent="0.2">
      <c r="B9" s="62" t="s">
        <v>1294</v>
      </c>
      <c r="C9" s="4">
        <v>109</v>
      </c>
      <c r="D9" s="60">
        <v>1</v>
      </c>
    </row>
  </sheetData>
  <pageMargins left="0.7" right="0.7" top="0.78740157499999996" bottom="0.78740157499999996"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2"/>
  <sheetViews>
    <sheetView showGridLines="0" workbookViewId="0">
      <selection activeCell="B7" sqref="B7"/>
    </sheetView>
  </sheetViews>
  <sheetFormatPr baseColWidth="10" defaultRowHeight="30" customHeight="1" x14ac:dyDescent="0.2"/>
  <cols>
    <col min="1" max="1" width="6.6640625" customWidth="1"/>
    <col min="2" max="2" width="25.77734375" customWidth="1"/>
    <col min="3" max="3" width="12.21875" customWidth="1"/>
  </cols>
  <sheetData>
    <row r="2" spans="2:3" ht="30" customHeight="1" x14ac:dyDescent="0.2">
      <c r="B2" s="63" t="s">
        <v>1406</v>
      </c>
    </row>
    <row r="3" spans="2:3" ht="30" customHeight="1" x14ac:dyDescent="0.2">
      <c r="B3" s="63"/>
    </row>
    <row r="4" spans="2:3" ht="30" customHeight="1" x14ac:dyDescent="0.2">
      <c r="B4" t="s">
        <v>1407</v>
      </c>
      <c r="C4" t="s">
        <v>1292</v>
      </c>
    </row>
    <row r="5" spans="2:3" ht="30" customHeight="1" x14ac:dyDescent="0.2">
      <c r="B5" s="79" t="s">
        <v>457</v>
      </c>
      <c r="C5">
        <f>COUNTIF(tbl_Kitas[Wald- und Naturpädagogik],"Ja")</f>
        <v>39</v>
      </c>
    </row>
    <row r="6" spans="2:3" ht="30" customHeight="1" x14ac:dyDescent="0.2">
      <c r="B6" s="79" t="s">
        <v>460</v>
      </c>
      <c r="C6">
        <f>COUNTIF(tbl_Kitas[Montessori-Pädagogik],"Ja")</f>
        <v>13</v>
      </c>
    </row>
    <row r="7" spans="2:3" ht="30" customHeight="1" x14ac:dyDescent="0.2">
      <c r="B7" s="79" t="s">
        <v>456</v>
      </c>
      <c r="C7">
        <f>COUNTIF(tbl_Kitas[Sprach-KITA],"Ja")</f>
        <v>9</v>
      </c>
    </row>
    <row r="8" spans="2:3" ht="30" customHeight="1" x14ac:dyDescent="0.2">
      <c r="B8" s="79" t="s">
        <v>462</v>
      </c>
      <c r="C8">
        <f>COUNTIF(tbl_Kitas[Kneipp-Pädagogik],"Ja")</f>
        <v>7</v>
      </c>
    </row>
    <row r="9" spans="2:3" ht="30" customHeight="1" x14ac:dyDescent="0.2">
      <c r="B9" s="79" t="s">
        <v>463</v>
      </c>
      <c r="C9">
        <f>COUNTIF(tbl_Kitas[Tiergestützte Pädagogik],"Ja")</f>
        <v>4</v>
      </c>
    </row>
    <row r="10" spans="2:3" ht="30" customHeight="1" x14ac:dyDescent="0.2">
      <c r="B10" s="79" t="s">
        <v>459</v>
      </c>
      <c r="C10">
        <f>COUNTIF(tbl_Kitas[Werkstatt-Pädagogik],"Ja")</f>
        <v>3</v>
      </c>
    </row>
    <row r="11" spans="2:3" ht="30" customHeight="1" x14ac:dyDescent="0.2">
      <c r="B11" s="79" t="s">
        <v>461</v>
      </c>
      <c r="C11">
        <f>COUNTIF(tbl_Kitas[Waldorf-Pädagogik],"Ja")</f>
        <v>3</v>
      </c>
    </row>
    <row r="12" spans="2:3" ht="30" customHeight="1" x14ac:dyDescent="0.2">
      <c r="B12" s="79" t="s">
        <v>458</v>
      </c>
      <c r="C12">
        <f>COUNTIF(tbl_Kitas[MINT-KITA],"Ja")</f>
        <v>2</v>
      </c>
    </row>
  </sheetData>
  <pageMargins left="0.7" right="0.7" top="0.78740157499999996" bottom="0.78740157499999996"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9"/>
  <sheetViews>
    <sheetView showGridLines="0" workbookViewId="0">
      <selection activeCell="D9" sqref="D7:D15"/>
      <pivotSelection pane="bottomRight" showHeader="1" axis="axisRow" dimension="2" activeRow="8" activeCol="3" previousRow="8" previousCol="3" click="1" r:id="rId1">
        <pivotArea dataOnly="0" labelOnly="1" outline="0" fieldPosition="0">
          <references count="1">
            <reference field="1" count="0"/>
          </references>
        </pivotArea>
      </pivotSelection>
    </sheetView>
  </sheetViews>
  <sheetFormatPr baseColWidth="10" defaultColWidth="10.88671875" defaultRowHeight="25.15" customHeight="1" x14ac:dyDescent="0.2"/>
  <cols>
    <col min="1" max="1" width="10.88671875" style="7"/>
    <col min="2" max="2" width="7.5546875" style="7" customWidth="1"/>
    <col min="3" max="3" width="16.21875" style="7" customWidth="1"/>
    <col min="4" max="4" width="46.6640625" style="7" customWidth="1"/>
    <col min="5" max="5" width="18.5546875" style="7" customWidth="1"/>
    <col min="6" max="6" width="8" style="7" customWidth="1"/>
    <col min="7" max="7" width="6.77734375" style="7" customWidth="1"/>
    <col min="8" max="9" width="7.77734375" style="7" customWidth="1"/>
    <col min="10" max="10" width="6.5546875" style="7" customWidth="1"/>
    <col min="11" max="11" width="7.21875" style="7" customWidth="1"/>
    <col min="12" max="12" width="10.77734375" style="7" customWidth="1"/>
    <col min="13" max="13" width="16.109375" style="7" customWidth="1"/>
    <col min="14" max="15" width="7.77734375" style="7" customWidth="1"/>
    <col min="16" max="16" width="8.77734375" style="7" customWidth="1"/>
    <col min="17" max="17" width="11.109375" style="7" customWidth="1"/>
    <col min="18" max="18" width="13.109375" style="7" customWidth="1"/>
    <col min="19" max="19" width="4.5546875" style="7" customWidth="1"/>
    <col min="20" max="20" width="10.44140625" style="7" customWidth="1"/>
    <col min="21" max="21" width="6.6640625" style="7" customWidth="1"/>
    <col min="22" max="22" width="8.6640625" style="7" customWidth="1"/>
    <col min="23" max="23" width="6.5546875" style="7" customWidth="1"/>
    <col min="24" max="24" width="5.21875" style="7" customWidth="1"/>
    <col min="25" max="25" width="7.44140625" style="7" customWidth="1"/>
    <col min="26" max="26" width="10.77734375" style="7" customWidth="1"/>
    <col min="27" max="27" width="9.21875" style="7" customWidth="1"/>
    <col min="28" max="28" width="12.21875" style="7" customWidth="1"/>
    <col min="29" max="29" width="11.77734375" style="7" customWidth="1"/>
    <col min="30" max="30" width="9.6640625" style="7" customWidth="1"/>
    <col min="31" max="32" width="10.21875" style="7" customWidth="1"/>
    <col min="33" max="33" width="8.77734375" style="7" customWidth="1"/>
    <col min="34" max="34" width="10.88671875" style="7" customWidth="1"/>
    <col min="35" max="35" width="10.77734375" style="7" customWidth="1"/>
    <col min="36" max="36" width="8.5546875" style="7" customWidth="1"/>
    <col min="37" max="37" width="14.21875" style="7" customWidth="1"/>
    <col min="38" max="38" width="28.6640625" style="7" customWidth="1"/>
    <col min="39" max="39" width="28" style="7" customWidth="1"/>
    <col min="40" max="40" width="26.77734375" style="7" customWidth="1"/>
    <col min="41" max="41" width="27.21875" style="7" customWidth="1"/>
    <col min="42" max="42" width="31.5546875" style="7" customWidth="1"/>
    <col min="43" max="43" width="35.77734375" style="7" customWidth="1"/>
    <col min="44" max="44" width="28.77734375" style="7" customWidth="1"/>
    <col min="45" max="45" width="18" style="7" customWidth="1"/>
    <col min="46" max="46" width="31.21875" style="7" customWidth="1"/>
    <col min="47" max="47" width="22.77734375" style="7" customWidth="1"/>
    <col min="48" max="48" width="22.5546875" style="7" customWidth="1"/>
    <col min="49" max="49" width="22.21875" style="7" customWidth="1"/>
    <col min="50" max="50" width="19.21875" style="7" customWidth="1"/>
    <col min="51" max="51" width="22.77734375" style="7" customWidth="1"/>
    <col min="52" max="52" width="18" style="7" customWidth="1"/>
    <col min="53" max="53" width="25.21875" style="7" customWidth="1"/>
    <col min="54" max="54" width="20.5546875" style="7" customWidth="1"/>
    <col min="55" max="55" width="22.109375" style="7" customWidth="1"/>
    <col min="56" max="56" width="20.77734375" style="7" customWidth="1"/>
    <col min="57" max="57" width="29.44140625" style="7" customWidth="1"/>
    <col min="58" max="58" width="24.6640625" style="7" customWidth="1"/>
    <col min="59" max="59" width="16.77734375" style="7" customWidth="1"/>
    <col min="60" max="60" width="23" style="7" customWidth="1"/>
    <col min="61" max="61" width="22.6640625" style="7" customWidth="1"/>
    <col min="62" max="62" width="19.44140625" style="7" customWidth="1"/>
    <col min="63" max="63" width="21.6640625" style="7" customWidth="1"/>
    <col min="64" max="64" width="40.6640625" style="7" customWidth="1"/>
    <col min="65" max="65" width="20" style="7" customWidth="1"/>
    <col min="66" max="66" width="21.21875" style="7" customWidth="1"/>
    <col min="67" max="67" width="23.21875" style="7" customWidth="1"/>
    <col min="68" max="68" width="32.6640625" style="7" customWidth="1"/>
    <col min="69" max="69" width="25.21875" style="7" customWidth="1"/>
    <col min="70" max="70" width="18" style="7" customWidth="1"/>
    <col min="71" max="71" width="19.44140625" style="7" customWidth="1"/>
    <col min="72" max="72" width="18.109375" style="7" customWidth="1"/>
    <col min="73" max="73" width="17.109375" style="7" customWidth="1"/>
    <col min="74" max="74" width="20.5546875" style="7" customWidth="1"/>
    <col min="75" max="75" width="16.6640625" style="7" customWidth="1"/>
    <col min="76" max="76" width="16.5546875" style="7" customWidth="1"/>
    <col min="77" max="77" width="19.6640625" style="7" customWidth="1"/>
    <col min="78" max="78" width="31.109375" style="7" customWidth="1"/>
    <col min="79" max="79" width="17.77734375" style="7" customWidth="1"/>
    <col min="80" max="80" width="44" style="7" customWidth="1"/>
    <col min="81" max="81" width="22.5546875" style="7" customWidth="1"/>
    <col min="82" max="82" width="23.21875" style="7" customWidth="1"/>
    <col min="83" max="83" width="24.21875" style="7" customWidth="1"/>
    <col min="84" max="84" width="22.6640625" style="7" customWidth="1"/>
    <col min="85" max="85" width="19.21875" style="7" customWidth="1"/>
    <col min="86" max="86" width="25" style="7" customWidth="1"/>
    <col min="87" max="87" width="25.6640625" style="7" customWidth="1"/>
    <col min="88" max="88" width="22.77734375" style="7" customWidth="1"/>
    <col min="89" max="89" width="34.21875" style="7" customWidth="1"/>
    <col min="90" max="90" width="24" style="7" customWidth="1"/>
    <col min="91" max="91" width="25.6640625" style="7" customWidth="1"/>
    <col min="92" max="92" width="27.77734375" style="7" customWidth="1"/>
    <col min="93" max="93" width="16.44140625" style="7" customWidth="1"/>
    <col min="94" max="94" width="15.6640625" style="7" customWidth="1"/>
    <col min="95" max="95" width="34.77734375" style="7" customWidth="1"/>
    <col min="96" max="96" width="28.77734375" style="7" customWidth="1"/>
    <col min="97" max="97" width="30.109375" style="7" customWidth="1"/>
    <col min="98" max="98" width="29.21875" style="7" customWidth="1"/>
    <col min="99" max="99" width="35.77734375" style="7" customWidth="1"/>
    <col min="100" max="100" width="29.21875" style="7" customWidth="1"/>
    <col min="101" max="101" width="31.77734375" style="7" customWidth="1"/>
    <col min="102" max="102" width="30.21875" style="7" customWidth="1"/>
    <col min="103" max="103" width="27.21875" style="7" customWidth="1"/>
    <col min="104" max="104" width="25" style="7" customWidth="1"/>
    <col min="105" max="105" width="46" style="7" customWidth="1"/>
    <col min="106" max="106" width="61.109375" style="7" customWidth="1"/>
    <col min="107" max="107" width="27.77734375" style="7" customWidth="1"/>
    <col min="108" max="108" width="26.44140625" style="7" customWidth="1"/>
    <col min="109" max="109" width="19.21875" style="7" customWidth="1"/>
    <col min="110" max="110" width="22.5546875" style="7" customWidth="1"/>
    <col min="111" max="111" width="32.77734375" style="7" customWidth="1"/>
    <col min="112" max="112" width="41.77734375" style="7" customWidth="1"/>
    <col min="113" max="113" width="26.6640625" style="7" customWidth="1"/>
    <col min="114" max="114" width="20.21875" style="7" customWidth="1"/>
    <col min="115" max="115" width="29.44140625" style="7" customWidth="1"/>
    <col min="116" max="116" width="14.21875" style="7" customWidth="1"/>
    <col min="117" max="117" width="18.5546875" style="7" customWidth="1"/>
    <col min="118" max="118" width="22.5546875" style="7" customWidth="1"/>
    <col min="119" max="119" width="18.5546875" style="7" customWidth="1"/>
    <col min="120" max="120" width="42.109375" style="7" customWidth="1"/>
    <col min="121" max="121" width="18.5546875" style="7" customWidth="1"/>
    <col min="122" max="122" width="28.6640625" style="7" customWidth="1"/>
    <col min="123" max="123" width="18.5546875" style="7" customWidth="1"/>
    <col min="124" max="124" width="48.6640625" style="7" customWidth="1"/>
    <col min="125" max="125" width="18.5546875" style="7" customWidth="1"/>
    <col min="126" max="126" width="22.6640625" style="7" customWidth="1"/>
    <col min="127" max="127" width="18.5546875" style="7" customWidth="1"/>
    <col min="128" max="128" width="16.5546875" style="7" customWidth="1"/>
    <col min="129" max="129" width="18.5546875" style="7" customWidth="1"/>
    <col min="130" max="130" width="34.21875" style="7" customWidth="1"/>
    <col min="131" max="131" width="18.5546875" style="7" customWidth="1"/>
    <col min="132" max="132" width="29.21875" style="7" customWidth="1"/>
    <col min="133" max="133" width="18.5546875" style="7" customWidth="1"/>
    <col min="134" max="134" width="16.77734375" style="7" customWidth="1"/>
    <col min="135" max="135" width="18.5546875" style="7" customWidth="1"/>
    <col min="136" max="136" width="32" style="7" customWidth="1"/>
    <col min="137" max="137" width="18.5546875" style="7" customWidth="1"/>
    <col min="138" max="138" width="31.109375" style="7" customWidth="1"/>
    <col min="139" max="139" width="18.5546875" style="7" customWidth="1"/>
    <col min="140" max="140" width="27.109375" style="7" customWidth="1"/>
    <col min="141" max="141" width="18.5546875" style="7" customWidth="1"/>
    <col min="142" max="142" width="23.21875" style="7" customWidth="1"/>
    <col min="143" max="143" width="18.5546875" style="7" customWidth="1"/>
    <col min="144" max="144" width="28" style="7" customWidth="1"/>
    <col min="145" max="145" width="18.5546875" style="7" customWidth="1"/>
    <col min="146" max="146" width="40.6640625" style="7" customWidth="1"/>
    <col min="147" max="147" width="18.5546875" style="7" customWidth="1"/>
    <col min="148" max="148" width="29.44140625" style="7" customWidth="1"/>
    <col min="149" max="149" width="18.5546875" style="7" customWidth="1"/>
    <col min="150" max="150" width="23" style="7" customWidth="1"/>
    <col min="151" max="151" width="18.5546875" style="7" customWidth="1"/>
    <col min="152" max="152" width="20.77734375" style="7" customWidth="1"/>
    <col min="153" max="153" width="18.5546875" style="7" customWidth="1"/>
    <col min="154" max="154" width="22.109375" style="7" customWidth="1"/>
    <col min="155" max="155" width="18.5546875" style="7" customWidth="1"/>
    <col min="156" max="156" width="22.6640625" style="7" customWidth="1"/>
    <col min="157" max="157" width="18.5546875" style="7" customWidth="1"/>
    <col min="158" max="158" width="22.21875" style="7" customWidth="1"/>
    <col min="159" max="159" width="18.5546875" style="7" customWidth="1"/>
    <col min="160" max="160" width="25.21875" style="7" customWidth="1"/>
    <col min="161" max="161" width="18.5546875" style="7" customWidth="1"/>
    <col min="162" max="162" width="23.21875" style="7" customWidth="1"/>
    <col min="163" max="163" width="18.5546875" style="7" customWidth="1"/>
    <col min="164" max="164" width="32.77734375" style="7" customWidth="1"/>
    <col min="165" max="165" width="18.5546875" style="7" customWidth="1"/>
    <col min="166" max="166" width="19.6640625" style="7" customWidth="1"/>
    <col min="167" max="167" width="18.5546875" style="7" customWidth="1"/>
    <col min="168" max="168" width="19.21875" style="7" customWidth="1"/>
    <col min="169" max="169" width="18.5546875" style="7" customWidth="1"/>
    <col min="170" max="170" width="30.44140625" style="7" customWidth="1"/>
    <col min="171" max="171" width="18.5546875" style="7" customWidth="1"/>
    <col min="172" max="172" width="25.6640625" style="7" customWidth="1"/>
    <col min="173" max="173" width="18.5546875" style="7" customWidth="1"/>
    <col min="174" max="174" width="44.44140625" style="7" customWidth="1"/>
    <col min="175" max="175" width="18.5546875" style="7" customWidth="1"/>
    <col min="176" max="176" width="28.77734375" style="7" customWidth="1"/>
    <col min="177" max="177" width="18.5546875" style="7" customWidth="1"/>
    <col min="178" max="178" width="27.77734375" style="7" customWidth="1"/>
    <col min="179" max="179" width="18.5546875" style="7" customWidth="1"/>
    <col min="180" max="180" width="25.109375" style="7" customWidth="1"/>
    <col min="181" max="181" width="18.5546875" style="7" customWidth="1"/>
    <col min="182" max="182" width="29.5546875" style="7" customWidth="1"/>
    <col min="183" max="183" width="18.5546875" style="7" customWidth="1"/>
    <col min="184" max="184" width="28.77734375" style="7" customWidth="1"/>
    <col min="185" max="185" width="18.5546875" style="7" customWidth="1"/>
    <col min="186" max="186" width="20.21875" style="7" customWidth="1"/>
    <col min="187" max="187" width="18.5546875" style="7" customWidth="1"/>
    <col min="188" max="188" width="46" style="7" customWidth="1"/>
    <col min="189" max="189" width="18.5546875" style="7" customWidth="1"/>
    <col min="190" max="190" width="61.109375" style="7" customWidth="1"/>
    <col min="191" max="191" width="18.5546875" style="7" customWidth="1"/>
    <col min="192" max="192" width="32.77734375" style="7" customWidth="1"/>
    <col min="193" max="193" width="18.5546875" style="7" customWidth="1"/>
    <col min="194" max="194" width="19.44140625" style="7" customWidth="1"/>
    <col min="195" max="195" width="18.5546875" style="7" customWidth="1"/>
    <col min="196" max="196" width="25" style="7" customWidth="1"/>
    <col min="197" max="197" width="18.5546875" style="7" customWidth="1"/>
    <col min="198" max="198" width="24.21875" style="7" customWidth="1"/>
    <col min="199" max="199" width="18.5546875" style="7" customWidth="1"/>
    <col min="200" max="200" width="29.44140625" style="7" customWidth="1"/>
    <col min="201" max="201" width="18.5546875" style="7" customWidth="1"/>
    <col min="202" max="202" width="23.21875" style="7" customWidth="1"/>
    <col min="203" max="203" width="18.5546875" style="7" customWidth="1"/>
    <col min="204" max="204" width="20.5546875" style="7" customWidth="1"/>
    <col min="205" max="205" width="18.5546875" style="7" customWidth="1"/>
    <col min="206" max="206" width="27.77734375" style="7" customWidth="1"/>
    <col min="207" max="207" width="18.5546875" style="7" customWidth="1"/>
    <col min="208" max="208" width="17.109375" style="7" customWidth="1"/>
    <col min="209" max="209" width="18.5546875" style="7" customWidth="1"/>
    <col min="210" max="210" width="33.44140625" style="7" customWidth="1"/>
    <col min="211" max="211" width="18.5546875" style="7" customWidth="1"/>
    <col min="212" max="212" width="29" style="7" customWidth="1"/>
    <col min="213" max="213" width="18.5546875" style="7" customWidth="1"/>
    <col min="214" max="214" width="27.77734375" style="7" customWidth="1"/>
    <col min="215" max="215" width="18.5546875" style="7" customWidth="1"/>
    <col min="216" max="216" width="22.77734375" style="7" customWidth="1"/>
    <col min="217" max="217" width="18.5546875" style="7" customWidth="1"/>
    <col min="218" max="218" width="30.21875" style="7" customWidth="1"/>
    <col min="219" max="219" width="18.5546875" style="7" customWidth="1"/>
    <col min="220" max="220" width="44" style="7" customWidth="1"/>
    <col min="221" max="221" width="18.5546875" style="7" customWidth="1"/>
    <col min="222" max="222" width="26.6640625" style="7" customWidth="1"/>
    <col min="223" max="223" width="18.5546875" style="7" customWidth="1"/>
    <col min="224" max="224" width="28.6640625" style="7" customWidth="1"/>
    <col min="225" max="225" width="18.5546875" style="7" customWidth="1"/>
    <col min="226" max="226" width="29" style="7" customWidth="1"/>
    <col min="227" max="227" width="13.21875" style="7" customWidth="1"/>
    <col min="228" max="228" width="14.21875" style="7" customWidth="1"/>
    <col min="229" max="16384" width="10.88671875" style="7"/>
  </cols>
  <sheetData>
    <row r="2" spans="2:5" ht="25.15" customHeight="1" x14ac:dyDescent="0.2">
      <c r="B2" s="59" t="s">
        <v>1381</v>
      </c>
    </row>
    <row r="3" spans="2:5" ht="25.15" customHeight="1" x14ac:dyDescent="0.2">
      <c r="B3"/>
      <c r="C3"/>
    </row>
    <row r="4" spans="2:5" ht="25.15" hidden="1" customHeight="1" x14ac:dyDescent="0.2">
      <c r="B4" s="91" t="s">
        <v>456</v>
      </c>
      <c r="C4" s="92" t="s">
        <v>465</v>
      </c>
    </row>
    <row r="5" spans="2:5" ht="25.15" hidden="1" customHeight="1" x14ac:dyDescent="0.2">
      <c r="B5"/>
      <c r="C5"/>
      <c r="D5"/>
      <c r="E5"/>
    </row>
    <row r="6" spans="2:5" ht="25.15" customHeight="1" x14ac:dyDescent="0.2">
      <c r="B6" s="91" t="s">
        <v>0</v>
      </c>
      <c r="C6" s="91" t="s">
        <v>4</v>
      </c>
      <c r="D6" s="91" t="s">
        <v>1</v>
      </c>
      <c r="E6"/>
    </row>
    <row r="7" spans="2:5" ht="25.15" customHeight="1" x14ac:dyDescent="0.2">
      <c r="B7" s="92">
        <v>4</v>
      </c>
      <c r="C7" s="94" t="s">
        <v>32</v>
      </c>
      <c r="D7" s="94" t="s">
        <v>29</v>
      </c>
      <c r="E7"/>
    </row>
    <row r="8" spans="2:5" ht="25.15" customHeight="1" x14ac:dyDescent="0.2">
      <c r="B8" s="92">
        <v>34</v>
      </c>
      <c r="C8" s="94" t="s">
        <v>129</v>
      </c>
      <c r="D8" s="94" t="s">
        <v>484</v>
      </c>
      <c r="E8"/>
    </row>
    <row r="9" spans="2:5" ht="25.15" customHeight="1" x14ac:dyDescent="0.2">
      <c r="B9" s="92">
        <v>52</v>
      </c>
      <c r="C9" s="94" t="s">
        <v>186</v>
      </c>
      <c r="D9" s="94" t="s">
        <v>1091</v>
      </c>
      <c r="E9"/>
    </row>
    <row r="10" spans="2:5" ht="25.15" customHeight="1" x14ac:dyDescent="0.2">
      <c r="B10" s="92">
        <v>80</v>
      </c>
      <c r="C10" s="94" t="s">
        <v>264</v>
      </c>
      <c r="D10" s="94" t="s">
        <v>491</v>
      </c>
      <c r="E10"/>
    </row>
    <row r="11" spans="2:5" ht="25.15" customHeight="1" x14ac:dyDescent="0.2">
      <c r="B11" s="92">
        <v>87</v>
      </c>
      <c r="C11" s="94" t="s">
        <v>322</v>
      </c>
      <c r="D11" s="94" t="s">
        <v>1127</v>
      </c>
      <c r="E11"/>
    </row>
    <row r="12" spans="2:5" ht="25.15" customHeight="1" x14ac:dyDescent="0.2">
      <c r="B12" s="92">
        <v>88</v>
      </c>
      <c r="C12" s="94" t="s">
        <v>322</v>
      </c>
      <c r="D12" s="94" t="s">
        <v>323</v>
      </c>
      <c r="E12"/>
    </row>
    <row r="13" spans="2:5" ht="25.15" customHeight="1" x14ac:dyDescent="0.2">
      <c r="B13" s="92">
        <v>91</v>
      </c>
      <c r="C13" s="94" t="s">
        <v>322</v>
      </c>
      <c r="D13" s="94" t="s">
        <v>1089</v>
      </c>
      <c r="E13"/>
    </row>
    <row r="14" spans="2:5" ht="25.15" customHeight="1" x14ac:dyDescent="0.2">
      <c r="B14" s="92">
        <v>103</v>
      </c>
      <c r="C14" s="94" t="s">
        <v>322</v>
      </c>
      <c r="D14" s="94" t="s">
        <v>1124</v>
      </c>
      <c r="E14"/>
    </row>
    <row r="15" spans="2:5" ht="25.15" customHeight="1" x14ac:dyDescent="0.2">
      <c r="B15" s="92">
        <v>105</v>
      </c>
      <c r="C15" s="94" t="s">
        <v>322</v>
      </c>
      <c r="D15" s="94" t="s">
        <v>1285</v>
      </c>
      <c r="E15"/>
    </row>
    <row r="16" spans="2:5" ht="25.15" customHeight="1" x14ac:dyDescent="0.2">
      <c r="B16"/>
      <c r="C16"/>
      <c r="D16"/>
      <c r="E16"/>
    </row>
    <row r="17" spans="2:5" ht="25.15" customHeight="1" x14ac:dyDescent="0.2">
      <c r="B17"/>
      <c r="C17"/>
      <c r="D17"/>
      <c r="E17"/>
    </row>
    <row r="18" spans="2:5" ht="25.15" customHeight="1" x14ac:dyDescent="0.2">
      <c r="B18"/>
      <c r="C18"/>
      <c r="D18"/>
      <c r="E18"/>
    </row>
    <row r="19" spans="2:5" ht="25.15" customHeight="1" x14ac:dyDescent="0.2">
      <c r="B19"/>
      <c r="C19"/>
      <c r="D19"/>
      <c r="E19"/>
    </row>
    <row r="20" spans="2:5" ht="25.15" customHeight="1" x14ac:dyDescent="0.2">
      <c r="B20"/>
      <c r="C20"/>
      <c r="D20"/>
      <c r="E20"/>
    </row>
    <row r="21" spans="2:5" ht="25.15" customHeight="1" x14ac:dyDescent="0.2">
      <c r="B21"/>
      <c r="C21"/>
      <c r="D21"/>
      <c r="E21"/>
    </row>
    <row r="22" spans="2:5" ht="25.15" customHeight="1" x14ac:dyDescent="0.2">
      <c r="B22"/>
      <c r="C22"/>
      <c r="D22"/>
      <c r="E22"/>
    </row>
    <row r="23" spans="2:5" ht="25.15" customHeight="1" x14ac:dyDescent="0.2">
      <c r="B23"/>
      <c r="C23"/>
      <c r="D23"/>
      <c r="E23"/>
    </row>
    <row r="24" spans="2:5" ht="25.15" customHeight="1" x14ac:dyDescent="0.2">
      <c r="B24"/>
      <c r="C24"/>
      <c r="D24"/>
      <c r="E24"/>
    </row>
    <row r="25" spans="2:5" ht="25.15" customHeight="1" x14ac:dyDescent="0.2">
      <c r="B25"/>
      <c r="C25"/>
      <c r="D25"/>
      <c r="E25"/>
    </row>
    <row r="26" spans="2:5" ht="25.15" customHeight="1" x14ac:dyDescent="0.2">
      <c r="B26"/>
      <c r="C26"/>
      <c r="D26"/>
      <c r="E26"/>
    </row>
    <row r="27" spans="2:5" ht="25.15" customHeight="1" x14ac:dyDescent="0.2">
      <c r="B27"/>
      <c r="C27"/>
      <c r="D27"/>
      <c r="E27"/>
    </row>
    <row r="28" spans="2:5" ht="25.15" customHeight="1" x14ac:dyDescent="0.2">
      <c r="B28"/>
      <c r="C28"/>
      <c r="D28"/>
      <c r="E28"/>
    </row>
    <row r="29" spans="2:5" ht="25.15" customHeight="1" x14ac:dyDescent="0.2">
      <c r="B29"/>
      <c r="C29"/>
      <c r="D29"/>
      <c r="E29"/>
    </row>
    <row r="30" spans="2:5" ht="25.15" customHeight="1" x14ac:dyDescent="0.2">
      <c r="B30"/>
      <c r="C30"/>
      <c r="D30"/>
      <c r="E30"/>
    </row>
    <row r="31" spans="2:5" ht="25.15" customHeight="1" x14ac:dyDescent="0.2">
      <c r="B31"/>
      <c r="C31"/>
      <c r="D31"/>
      <c r="E31"/>
    </row>
    <row r="32" spans="2:5" ht="25.15" customHeight="1" x14ac:dyDescent="0.2">
      <c r="B32"/>
      <c r="C32"/>
      <c r="D32"/>
      <c r="E32"/>
    </row>
    <row r="33" spans="2:5" ht="25.15" customHeight="1" x14ac:dyDescent="0.2">
      <c r="B33"/>
      <c r="C33"/>
      <c r="D33"/>
      <c r="E33"/>
    </row>
    <row r="34" spans="2:5" ht="25.15" customHeight="1" x14ac:dyDescent="0.2">
      <c r="B34"/>
      <c r="C34"/>
      <c r="D34"/>
      <c r="E34"/>
    </row>
    <row r="35" spans="2:5" ht="25.15" customHeight="1" x14ac:dyDescent="0.2">
      <c r="B35"/>
      <c r="C35"/>
      <c r="D35"/>
      <c r="E35"/>
    </row>
    <row r="36" spans="2:5" ht="25.15" customHeight="1" x14ac:dyDescent="0.2">
      <c r="B36"/>
      <c r="C36"/>
      <c r="D36"/>
      <c r="E36"/>
    </row>
    <row r="37" spans="2:5" ht="25.15" customHeight="1" x14ac:dyDescent="0.2">
      <c r="B37"/>
      <c r="C37"/>
      <c r="D37"/>
      <c r="E37"/>
    </row>
    <row r="38" spans="2:5" ht="25.15" customHeight="1" x14ac:dyDescent="0.2">
      <c r="B38"/>
      <c r="C38"/>
      <c r="D38"/>
      <c r="E38"/>
    </row>
    <row r="39" spans="2:5" ht="25.15" customHeight="1" x14ac:dyDescent="0.2">
      <c r="B39"/>
      <c r="C39"/>
      <c r="D39"/>
      <c r="E39"/>
    </row>
    <row r="40" spans="2:5" ht="25.15" customHeight="1" x14ac:dyDescent="0.2">
      <c r="B40"/>
      <c r="C40"/>
      <c r="D40"/>
      <c r="E40"/>
    </row>
    <row r="41" spans="2:5" ht="25.15" customHeight="1" x14ac:dyDescent="0.2">
      <c r="B41"/>
      <c r="C41"/>
      <c r="D41"/>
      <c r="E41"/>
    </row>
    <row r="42" spans="2:5" ht="25.15" customHeight="1" x14ac:dyDescent="0.2">
      <c r="B42"/>
      <c r="C42"/>
      <c r="D42"/>
      <c r="E42"/>
    </row>
    <row r="43" spans="2:5" ht="25.15" customHeight="1" x14ac:dyDescent="0.2">
      <c r="B43"/>
      <c r="C43"/>
      <c r="D43"/>
      <c r="E43"/>
    </row>
    <row r="44" spans="2:5" ht="25.15" customHeight="1" x14ac:dyDescent="0.2">
      <c r="B44"/>
      <c r="C44"/>
      <c r="D44"/>
      <c r="E44"/>
    </row>
    <row r="45" spans="2:5" ht="25.15" customHeight="1" x14ac:dyDescent="0.2">
      <c r="B45"/>
      <c r="C45"/>
      <c r="D45"/>
      <c r="E45"/>
    </row>
    <row r="46" spans="2:5" ht="25.15" customHeight="1" x14ac:dyDescent="0.2">
      <c r="B46"/>
      <c r="C46"/>
      <c r="D46"/>
      <c r="E46"/>
    </row>
    <row r="47" spans="2:5" ht="25.15" customHeight="1" x14ac:dyDescent="0.2">
      <c r="B47"/>
      <c r="C47"/>
      <c r="D47"/>
      <c r="E47"/>
    </row>
    <row r="48" spans="2:5" ht="25.15" customHeight="1" x14ac:dyDescent="0.2">
      <c r="B48"/>
      <c r="C48"/>
      <c r="D48"/>
      <c r="E48"/>
    </row>
    <row r="49" spans="2:5" ht="25.15" customHeight="1" x14ac:dyDescent="0.2">
      <c r="B49"/>
      <c r="C49"/>
      <c r="D49"/>
      <c r="E49"/>
    </row>
    <row r="50" spans="2:5" ht="25.15" customHeight="1" x14ac:dyDescent="0.2">
      <c r="B50"/>
      <c r="C50"/>
      <c r="D50"/>
      <c r="E50"/>
    </row>
    <row r="51" spans="2:5" ht="25.15" customHeight="1" x14ac:dyDescent="0.2">
      <c r="B51"/>
      <c r="C51"/>
      <c r="D51"/>
      <c r="E51"/>
    </row>
    <row r="52" spans="2:5" ht="25.15" customHeight="1" x14ac:dyDescent="0.2">
      <c r="B52"/>
      <c r="C52"/>
      <c r="D52"/>
      <c r="E52"/>
    </row>
    <row r="53" spans="2:5" ht="25.15" customHeight="1" x14ac:dyDescent="0.2">
      <c r="B53"/>
      <c r="C53"/>
      <c r="D53"/>
      <c r="E53"/>
    </row>
    <row r="54" spans="2:5" ht="25.15" customHeight="1" x14ac:dyDescent="0.2">
      <c r="B54"/>
      <c r="C54"/>
      <c r="D54"/>
      <c r="E54"/>
    </row>
    <row r="55" spans="2:5" ht="25.15" customHeight="1" x14ac:dyDescent="0.2">
      <c r="B55"/>
      <c r="C55"/>
      <c r="D55"/>
      <c r="E55"/>
    </row>
    <row r="56" spans="2:5" ht="25.15" customHeight="1" x14ac:dyDescent="0.2">
      <c r="B56"/>
      <c r="C56"/>
      <c r="D56"/>
      <c r="E56"/>
    </row>
    <row r="57" spans="2:5" ht="25.15" customHeight="1" x14ac:dyDescent="0.2">
      <c r="B57"/>
      <c r="C57"/>
      <c r="D57"/>
      <c r="E57"/>
    </row>
    <row r="58" spans="2:5" ht="25.15" customHeight="1" x14ac:dyDescent="0.2">
      <c r="B58"/>
      <c r="C58"/>
      <c r="D58"/>
      <c r="E58"/>
    </row>
    <row r="59" spans="2:5" ht="25.15" customHeight="1" x14ac:dyDescent="0.2">
      <c r="B59"/>
      <c r="C59"/>
      <c r="D59"/>
      <c r="E59"/>
    </row>
    <row r="60" spans="2:5" ht="25.15" customHeight="1" x14ac:dyDescent="0.2">
      <c r="B60"/>
      <c r="C60"/>
      <c r="D60"/>
      <c r="E60"/>
    </row>
    <row r="61" spans="2:5" ht="25.15" customHeight="1" x14ac:dyDescent="0.2">
      <c r="B61"/>
      <c r="C61"/>
      <c r="D61"/>
      <c r="E61"/>
    </row>
    <row r="62" spans="2:5" ht="25.15" customHeight="1" x14ac:dyDescent="0.2">
      <c r="B62"/>
      <c r="C62"/>
      <c r="D62"/>
      <c r="E62"/>
    </row>
    <row r="63" spans="2:5" ht="25.15" customHeight="1" x14ac:dyDescent="0.2">
      <c r="B63"/>
      <c r="C63"/>
      <c r="D63"/>
      <c r="E63"/>
    </row>
    <row r="64" spans="2:5" ht="25.15" customHeight="1" x14ac:dyDescent="0.2">
      <c r="B64"/>
      <c r="C64"/>
      <c r="D64"/>
      <c r="E64"/>
    </row>
    <row r="65" spans="2:5" ht="25.15" customHeight="1" x14ac:dyDescent="0.2">
      <c r="B65"/>
      <c r="C65"/>
      <c r="D65"/>
      <c r="E65"/>
    </row>
    <row r="66" spans="2:5" ht="25.15" customHeight="1" x14ac:dyDescent="0.2">
      <c r="B66"/>
      <c r="C66"/>
      <c r="D66"/>
      <c r="E66"/>
    </row>
    <row r="67" spans="2:5" ht="25.15" customHeight="1" x14ac:dyDescent="0.2">
      <c r="B67"/>
      <c r="C67"/>
      <c r="D67"/>
      <c r="E67"/>
    </row>
    <row r="68" spans="2:5" ht="25.15" customHeight="1" x14ac:dyDescent="0.2">
      <c r="B68"/>
      <c r="C68"/>
      <c r="D68"/>
      <c r="E68"/>
    </row>
    <row r="69" spans="2:5" ht="25.15" customHeight="1" x14ac:dyDescent="0.2">
      <c r="B69"/>
      <c r="C69"/>
      <c r="D69"/>
      <c r="E69"/>
    </row>
    <row r="70" spans="2:5" ht="25.15" customHeight="1" x14ac:dyDescent="0.2">
      <c r="B70"/>
      <c r="C70"/>
      <c r="D70"/>
      <c r="E70"/>
    </row>
    <row r="71" spans="2:5" ht="25.15" customHeight="1" x14ac:dyDescent="0.2">
      <c r="B71"/>
      <c r="C71"/>
      <c r="D71"/>
      <c r="E71"/>
    </row>
    <row r="72" spans="2:5" ht="25.15" customHeight="1" x14ac:dyDescent="0.2">
      <c r="B72"/>
      <c r="C72"/>
      <c r="D72"/>
      <c r="E72"/>
    </row>
    <row r="73" spans="2:5" ht="25.15" customHeight="1" x14ac:dyDescent="0.2">
      <c r="B73"/>
      <c r="C73"/>
      <c r="D73"/>
      <c r="E73"/>
    </row>
    <row r="74" spans="2:5" ht="25.15" customHeight="1" x14ac:dyDescent="0.2">
      <c r="B74"/>
      <c r="C74"/>
      <c r="D74"/>
      <c r="E74"/>
    </row>
    <row r="75" spans="2:5" ht="25.15" customHeight="1" x14ac:dyDescent="0.2">
      <c r="B75"/>
      <c r="C75"/>
      <c r="D75"/>
      <c r="E75"/>
    </row>
    <row r="76" spans="2:5" ht="25.15" customHeight="1" x14ac:dyDescent="0.2">
      <c r="B76"/>
      <c r="C76"/>
      <c r="D76"/>
      <c r="E76"/>
    </row>
    <row r="77" spans="2:5" ht="25.15" customHeight="1" x14ac:dyDescent="0.2">
      <c r="B77"/>
      <c r="C77"/>
      <c r="D77"/>
      <c r="E77"/>
    </row>
    <row r="78" spans="2:5" ht="25.15" customHeight="1" x14ac:dyDescent="0.2">
      <c r="B78"/>
      <c r="C78"/>
      <c r="D78"/>
      <c r="E78"/>
    </row>
    <row r="79" spans="2:5" ht="25.15" customHeight="1" x14ac:dyDescent="0.2">
      <c r="B79"/>
      <c r="C79"/>
      <c r="D79"/>
      <c r="E79"/>
    </row>
    <row r="80" spans="2:5" ht="25.15" customHeight="1" x14ac:dyDescent="0.2">
      <c r="B80"/>
      <c r="C80"/>
      <c r="D80"/>
      <c r="E80"/>
    </row>
    <row r="81" spans="2:5" ht="25.15" customHeight="1" x14ac:dyDescent="0.2">
      <c r="B81"/>
      <c r="C81"/>
      <c r="D81"/>
      <c r="E81"/>
    </row>
    <row r="82" spans="2:5" ht="25.15" customHeight="1" x14ac:dyDescent="0.2">
      <c r="B82"/>
      <c r="C82"/>
      <c r="D82"/>
      <c r="E82"/>
    </row>
    <row r="83" spans="2:5" ht="25.15" customHeight="1" x14ac:dyDescent="0.2">
      <c r="B83"/>
      <c r="C83"/>
      <c r="D83"/>
      <c r="E83"/>
    </row>
    <row r="84" spans="2:5" ht="25.15" customHeight="1" x14ac:dyDescent="0.2">
      <c r="B84"/>
      <c r="C84"/>
      <c r="D84"/>
      <c r="E84"/>
    </row>
    <row r="85" spans="2:5" ht="25.15" customHeight="1" x14ac:dyDescent="0.2">
      <c r="B85"/>
      <c r="C85"/>
      <c r="D85"/>
      <c r="E85"/>
    </row>
    <row r="86" spans="2:5" ht="25.15" customHeight="1" x14ac:dyDescent="0.2">
      <c r="B86"/>
      <c r="C86"/>
      <c r="D86"/>
      <c r="E86"/>
    </row>
    <row r="87" spans="2:5" ht="25.15" customHeight="1" x14ac:dyDescent="0.2">
      <c r="B87"/>
      <c r="C87"/>
      <c r="D87"/>
      <c r="E87"/>
    </row>
    <row r="88" spans="2:5" ht="25.15" customHeight="1" x14ac:dyDescent="0.2">
      <c r="B88"/>
      <c r="C88"/>
      <c r="D88"/>
      <c r="E88"/>
    </row>
    <row r="89" spans="2:5" ht="25.15" customHeight="1" x14ac:dyDescent="0.2">
      <c r="B89"/>
      <c r="C89"/>
      <c r="D89"/>
      <c r="E89"/>
    </row>
    <row r="90" spans="2:5" ht="25.15" customHeight="1" x14ac:dyDescent="0.2">
      <c r="B90"/>
      <c r="C90"/>
      <c r="D90"/>
      <c r="E90"/>
    </row>
    <row r="91" spans="2:5" ht="25.15" customHeight="1" x14ac:dyDescent="0.2">
      <c r="B91"/>
      <c r="C91"/>
      <c r="D91"/>
      <c r="E91"/>
    </row>
    <row r="92" spans="2:5" ht="25.15" customHeight="1" x14ac:dyDescent="0.2">
      <c r="B92"/>
      <c r="C92"/>
      <c r="D92"/>
      <c r="E92"/>
    </row>
    <row r="93" spans="2:5" ht="25.15" customHeight="1" x14ac:dyDescent="0.2">
      <c r="B93"/>
      <c r="C93"/>
      <c r="D93"/>
      <c r="E93"/>
    </row>
    <row r="94" spans="2:5" ht="25.15" customHeight="1" x14ac:dyDescent="0.2">
      <c r="B94"/>
      <c r="C94"/>
      <c r="D94"/>
      <c r="E94"/>
    </row>
    <row r="95" spans="2:5" ht="25.15" customHeight="1" x14ac:dyDescent="0.2">
      <c r="B95"/>
      <c r="C95"/>
      <c r="D95"/>
      <c r="E95"/>
    </row>
    <row r="96" spans="2:5" ht="25.15" customHeight="1" x14ac:dyDescent="0.2">
      <c r="B96"/>
      <c r="C96"/>
      <c r="D96"/>
      <c r="E96"/>
    </row>
    <row r="97" spans="2:5" ht="25.15" customHeight="1" x14ac:dyDescent="0.2">
      <c r="B97"/>
      <c r="C97"/>
      <c r="D97"/>
      <c r="E97"/>
    </row>
    <row r="98" spans="2:5" ht="25.15" customHeight="1" x14ac:dyDescent="0.2">
      <c r="B98"/>
      <c r="C98"/>
      <c r="D98"/>
      <c r="E98"/>
    </row>
    <row r="99" spans="2:5" ht="25.15" customHeight="1" x14ac:dyDescent="0.2">
      <c r="B99"/>
      <c r="C99"/>
      <c r="D99"/>
      <c r="E99"/>
    </row>
    <row r="100" spans="2:5" ht="25.15" customHeight="1" x14ac:dyDescent="0.2">
      <c r="B100"/>
      <c r="C100"/>
      <c r="D100"/>
      <c r="E100"/>
    </row>
    <row r="101" spans="2:5" ht="25.15" customHeight="1" x14ac:dyDescent="0.2">
      <c r="B101"/>
      <c r="C101"/>
      <c r="D101"/>
      <c r="E101"/>
    </row>
    <row r="102" spans="2:5" ht="25.15" customHeight="1" x14ac:dyDescent="0.2">
      <c r="B102"/>
      <c r="C102"/>
      <c r="D102"/>
      <c r="E102"/>
    </row>
    <row r="103" spans="2:5" ht="25.15" customHeight="1" x14ac:dyDescent="0.2">
      <c r="B103"/>
      <c r="C103"/>
      <c r="D103"/>
      <c r="E103"/>
    </row>
    <row r="104" spans="2:5" ht="25.15" customHeight="1" x14ac:dyDescent="0.2">
      <c r="B104"/>
      <c r="C104"/>
      <c r="D104"/>
      <c r="E104"/>
    </row>
    <row r="105" spans="2:5" ht="25.15" customHeight="1" x14ac:dyDescent="0.2">
      <c r="B105"/>
      <c r="C105"/>
      <c r="D105"/>
      <c r="E105"/>
    </row>
    <row r="106" spans="2:5" ht="25.15" customHeight="1" x14ac:dyDescent="0.2">
      <c r="B106"/>
      <c r="C106"/>
      <c r="D106"/>
      <c r="E106"/>
    </row>
    <row r="107" spans="2:5" ht="25.15" customHeight="1" x14ac:dyDescent="0.2">
      <c r="B107"/>
      <c r="C107"/>
      <c r="D107"/>
      <c r="E107"/>
    </row>
    <row r="108" spans="2:5" ht="25.15" customHeight="1" x14ac:dyDescent="0.2">
      <c r="B108"/>
      <c r="C108"/>
      <c r="D108"/>
      <c r="E108"/>
    </row>
    <row r="109" spans="2:5" ht="25.15" customHeight="1" x14ac:dyDescent="0.2">
      <c r="B109"/>
      <c r="C109"/>
      <c r="D109"/>
      <c r="E109"/>
    </row>
    <row r="110" spans="2:5" ht="25.15" customHeight="1" x14ac:dyDescent="0.2">
      <c r="B110"/>
      <c r="C110"/>
      <c r="D110"/>
      <c r="E110"/>
    </row>
    <row r="111" spans="2:5" ht="25.15" customHeight="1" x14ac:dyDescent="0.2">
      <c r="B111"/>
      <c r="C111"/>
      <c r="D111"/>
      <c r="E111"/>
    </row>
    <row r="112" spans="2:5" ht="25.15" customHeight="1" x14ac:dyDescent="0.2">
      <c r="B112"/>
      <c r="C112"/>
      <c r="D112"/>
      <c r="E112"/>
    </row>
    <row r="113" spans="2:5" ht="25.15" customHeight="1" x14ac:dyDescent="0.2">
      <c r="B113"/>
      <c r="C113"/>
      <c r="D113"/>
      <c r="E113"/>
    </row>
    <row r="114" spans="2:5" ht="25.15" customHeight="1" x14ac:dyDescent="0.2">
      <c r="B114"/>
      <c r="C114"/>
      <c r="D114"/>
      <c r="E114"/>
    </row>
    <row r="115" spans="2:5" ht="25.15" customHeight="1" x14ac:dyDescent="0.2">
      <c r="B115"/>
      <c r="C115"/>
      <c r="D115"/>
      <c r="E115"/>
    </row>
    <row r="116" spans="2:5" ht="25.15" customHeight="1" x14ac:dyDescent="0.2">
      <c r="B116"/>
      <c r="C116"/>
      <c r="D116"/>
      <c r="E116"/>
    </row>
    <row r="117" spans="2:5" ht="25.15" customHeight="1" x14ac:dyDescent="0.2">
      <c r="B117"/>
      <c r="C117"/>
      <c r="D117"/>
      <c r="E117"/>
    </row>
    <row r="118" spans="2:5" ht="25.15" customHeight="1" x14ac:dyDescent="0.2">
      <c r="B118"/>
      <c r="C118"/>
      <c r="D118"/>
      <c r="E118"/>
    </row>
    <row r="119" spans="2:5" ht="25.15" customHeight="1" x14ac:dyDescent="0.2">
      <c r="B119"/>
      <c r="C119"/>
      <c r="D119"/>
      <c r="E119"/>
    </row>
    <row r="120" spans="2:5" ht="25.15" customHeight="1" x14ac:dyDescent="0.2">
      <c r="B120"/>
      <c r="C120"/>
      <c r="D120"/>
      <c r="E120"/>
    </row>
    <row r="121" spans="2:5" ht="25.15" customHeight="1" x14ac:dyDescent="0.2">
      <c r="B121"/>
      <c r="C121"/>
      <c r="D121"/>
      <c r="E121"/>
    </row>
    <row r="122" spans="2:5" ht="25.15" customHeight="1" x14ac:dyDescent="0.2">
      <c r="B122"/>
      <c r="C122"/>
      <c r="D122"/>
      <c r="E122"/>
    </row>
    <row r="123" spans="2:5" ht="25.15" customHeight="1" x14ac:dyDescent="0.2">
      <c r="B123"/>
      <c r="C123"/>
      <c r="D123"/>
      <c r="E123"/>
    </row>
    <row r="124" spans="2:5" ht="25.15" customHeight="1" x14ac:dyDescent="0.2">
      <c r="B124"/>
      <c r="C124"/>
      <c r="D124"/>
      <c r="E124"/>
    </row>
    <row r="125" spans="2:5" ht="25.15" customHeight="1" x14ac:dyDescent="0.2">
      <c r="B125"/>
      <c r="C125"/>
      <c r="D125"/>
      <c r="E125"/>
    </row>
    <row r="126" spans="2:5" ht="25.15" customHeight="1" x14ac:dyDescent="0.2">
      <c r="B126"/>
      <c r="C126"/>
      <c r="D126"/>
      <c r="E126"/>
    </row>
    <row r="127" spans="2:5" ht="25.15" customHeight="1" x14ac:dyDescent="0.2">
      <c r="B127"/>
      <c r="C127"/>
      <c r="D127"/>
      <c r="E127"/>
    </row>
    <row r="128" spans="2:5" ht="25.15" customHeight="1" x14ac:dyDescent="0.2">
      <c r="B128"/>
      <c r="C128"/>
      <c r="D128"/>
      <c r="E128"/>
    </row>
    <row r="129" spans="2:5" ht="25.15" customHeight="1" x14ac:dyDescent="0.2">
      <c r="B129"/>
      <c r="C129"/>
      <c r="D129"/>
      <c r="E129"/>
    </row>
    <row r="130" spans="2:5" ht="25.15" customHeight="1" x14ac:dyDescent="0.2">
      <c r="B130"/>
      <c r="C130"/>
      <c r="D130"/>
      <c r="E130"/>
    </row>
    <row r="131" spans="2:5" ht="25.15" customHeight="1" x14ac:dyDescent="0.2">
      <c r="B131"/>
      <c r="C131"/>
      <c r="D131"/>
      <c r="E131"/>
    </row>
    <row r="132" spans="2:5" ht="25.15" customHeight="1" x14ac:dyDescent="0.2">
      <c r="B132"/>
      <c r="C132"/>
      <c r="D132"/>
      <c r="E132"/>
    </row>
    <row r="133" spans="2:5" ht="25.15" customHeight="1" x14ac:dyDescent="0.2">
      <c r="B133"/>
      <c r="C133"/>
      <c r="D133"/>
      <c r="E133"/>
    </row>
    <row r="134" spans="2:5" ht="25.15" customHeight="1" x14ac:dyDescent="0.2">
      <c r="B134"/>
      <c r="C134"/>
      <c r="D134"/>
      <c r="E134"/>
    </row>
    <row r="135" spans="2:5" ht="25.15" customHeight="1" x14ac:dyDescent="0.2">
      <c r="B135"/>
      <c r="C135"/>
      <c r="D135"/>
      <c r="E135"/>
    </row>
    <row r="136" spans="2:5" ht="25.15" customHeight="1" x14ac:dyDescent="0.2">
      <c r="B136"/>
      <c r="C136"/>
      <c r="D136"/>
      <c r="E136"/>
    </row>
    <row r="137" spans="2:5" ht="25.15" customHeight="1" x14ac:dyDescent="0.2">
      <c r="B137"/>
      <c r="C137"/>
      <c r="D137"/>
      <c r="E137"/>
    </row>
    <row r="138" spans="2:5" ht="25.15" customHeight="1" x14ac:dyDescent="0.2">
      <c r="B138"/>
      <c r="C138"/>
      <c r="D138"/>
      <c r="E138"/>
    </row>
    <row r="139" spans="2:5" ht="25.15" customHeight="1" x14ac:dyDescent="0.2">
      <c r="B139"/>
      <c r="C139"/>
      <c r="D139"/>
      <c r="E139"/>
    </row>
    <row r="140" spans="2:5" ht="25.15" customHeight="1" x14ac:dyDescent="0.2">
      <c r="B140"/>
      <c r="C140"/>
      <c r="D140"/>
      <c r="E140"/>
    </row>
    <row r="141" spans="2:5" ht="25.15" customHeight="1" x14ac:dyDescent="0.2">
      <c r="B141"/>
      <c r="C141"/>
      <c r="D141"/>
      <c r="E141"/>
    </row>
    <row r="142" spans="2:5" ht="25.15" customHeight="1" x14ac:dyDescent="0.2">
      <c r="B142"/>
      <c r="C142"/>
      <c r="D142"/>
      <c r="E142"/>
    </row>
    <row r="143" spans="2:5" ht="25.15" customHeight="1" x14ac:dyDescent="0.2">
      <c r="B143"/>
      <c r="C143"/>
      <c r="D143"/>
      <c r="E143"/>
    </row>
    <row r="144" spans="2:5" ht="25.15" customHeight="1" x14ac:dyDescent="0.2">
      <c r="B144"/>
      <c r="C144"/>
      <c r="D144"/>
      <c r="E144"/>
    </row>
    <row r="145" spans="2:5" ht="25.15" customHeight="1" x14ac:dyDescent="0.2">
      <c r="B145"/>
      <c r="C145"/>
      <c r="D145"/>
      <c r="E145"/>
    </row>
    <row r="146" spans="2:5" ht="25.15" customHeight="1" x14ac:dyDescent="0.2">
      <c r="B146"/>
      <c r="C146"/>
      <c r="D146"/>
      <c r="E146"/>
    </row>
    <row r="147" spans="2:5" ht="25.15" customHeight="1" x14ac:dyDescent="0.2">
      <c r="B147"/>
      <c r="C147"/>
      <c r="D147"/>
      <c r="E147"/>
    </row>
    <row r="148" spans="2:5" ht="25.15" customHeight="1" x14ac:dyDescent="0.2">
      <c r="B148"/>
      <c r="C148"/>
      <c r="D148"/>
      <c r="E148"/>
    </row>
    <row r="149" spans="2:5" ht="25.15" customHeight="1" x14ac:dyDescent="0.2">
      <c r="B149"/>
      <c r="C149"/>
      <c r="D149"/>
      <c r="E149"/>
    </row>
    <row r="150" spans="2:5" ht="25.15" customHeight="1" x14ac:dyDescent="0.2">
      <c r="B150"/>
      <c r="C150"/>
      <c r="D150"/>
      <c r="E150"/>
    </row>
    <row r="151" spans="2:5" ht="25.15" customHeight="1" x14ac:dyDescent="0.2">
      <c r="B151"/>
      <c r="C151"/>
      <c r="D151"/>
      <c r="E151"/>
    </row>
    <row r="152" spans="2:5" ht="25.15" customHeight="1" x14ac:dyDescent="0.2">
      <c r="B152"/>
      <c r="C152"/>
      <c r="D152"/>
      <c r="E152"/>
    </row>
    <row r="153" spans="2:5" ht="25.15" customHeight="1" x14ac:dyDescent="0.2">
      <c r="B153"/>
      <c r="C153"/>
      <c r="D153"/>
      <c r="E153"/>
    </row>
    <row r="154" spans="2:5" ht="25.15" customHeight="1" x14ac:dyDescent="0.2">
      <c r="B154"/>
      <c r="C154"/>
      <c r="D154"/>
      <c r="E154"/>
    </row>
    <row r="155" spans="2:5" ht="25.15" customHeight="1" x14ac:dyDescent="0.2">
      <c r="B155"/>
      <c r="C155"/>
      <c r="D155"/>
      <c r="E155"/>
    </row>
    <row r="156" spans="2:5" ht="25.15" customHeight="1" x14ac:dyDescent="0.2">
      <c r="B156"/>
      <c r="C156"/>
      <c r="D156"/>
      <c r="E156"/>
    </row>
    <row r="157" spans="2:5" ht="25.15" customHeight="1" x14ac:dyDescent="0.2">
      <c r="B157"/>
      <c r="C157"/>
      <c r="D157"/>
      <c r="E157"/>
    </row>
    <row r="158" spans="2:5" ht="25.15" customHeight="1" x14ac:dyDescent="0.2">
      <c r="B158"/>
      <c r="C158"/>
      <c r="D158"/>
      <c r="E158"/>
    </row>
    <row r="159" spans="2:5" ht="25.15" customHeight="1" x14ac:dyDescent="0.2">
      <c r="B159"/>
      <c r="C159"/>
      <c r="D159"/>
      <c r="E159"/>
    </row>
    <row r="160" spans="2:5" ht="25.15" customHeight="1" x14ac:dyDescent="0.2">
      <c r="B160"/>
      <c r="C160"/>
      <c r="D160"/>
      <c r="E160"/>
    </row>
    <row r="161" spans="2:5" ht="25.15" customHeight="1" x14ac:dyDescent="0.2">
      <c r="B161"/>
      <c r="C161"/>
      <c r="D161"/>
      <c r="E161"/>
    </row>
    <row r="162" spans="2:5" ht="25.15" customHeight="1" x14ac:dyDescent="0.2">
      <c r="B162"/>
      <c r="C162"/>
      <c r="D162"/>
      <c r="E162"/>
    </row>
    <row r="163" spans="2:5" ht="25.15" customHeight="1" x14ac:dyDescent="0.2">
      <c r="B163"/>
      <c r="C163"/>
      <c r="D163"/>
      <c r="E163"/>
    </row>
    <row r="164" spans="2:5" ht="25.15" customHeight="1" x14ac:dyDescent="0.2">
      <c r="B164"/>
      <c r="C164"/>
      <c r="D164"/>
      <c r="E164"/>
    </row>
    <row r="165" spans="2:5" ht="25.15" customHeight="1" x14ac:dyDescent="0.2">
      <c r="B165"/>
      <c r="C165"/>
      <c r="D165"/>
      <c r="E165"/>
    </row>
    <row r="166" spans="2:5" ht="25.15" customHeight="1" x14ac:dyDescent="0.2">
      <c r="B166"/>
      <c r="C166"/>
      <c r="D166"/>
      <c r="E166"/>
    </row>
    <row r="167" spans="2:5" ht="25.15" customHeight="1" x14ac:dyDescent="0.2">
      <c r="B167"/>
      <c r="C167"/>
      <c r="D167"/>
      <c r="E167"/>
    </row>
    <row r="168" spans="2:5" ht="25.15" customHeight="1" x14ac:dyDescent="0.2">
      <c r="B168"/>
      <c r="C168"/>
      <c r="D168"/>
      <c r="E168"/>
    </row>
    <row r="169" spans="2:5" ht="25.15" customHeight="1" x14ac:dyDescent="0.2">
      <c r="B169"/>
      <c r="C169"/>
      <c r="D169"/>
      <c r="E169"/>
    </row>
    <row r="170" spans="2:5" ht="25.15" customHeight="1" x14ac:dyDescent="0.2">
      <c r="B170"/>
      <c r="C170"/>
      <c r="D170"/>
      <c r="E170"/>
    </row>
    <row r="171" spans="2:5" ht="25.15" customHeight="1" x14ac:dyDescent="0.2">
      <c r="B171"/>
      <c r="C171"/>
      <c r="D171"/>
      <c r="E171"/>
    </row>
    <row r="172" spans="2:5" ht="25.15" customHeight="1" x14ac:dyDescent="0.2">
      <c r="B172"/>
      <c r="C172"/>
      <c r="D172"/>
      <c r="E172"/>
    </row>
    <row r="173" spans="2:5" ht="25.15" customHeight="1" x14ac:dyDescent="0.2">
      <c r="B173"/>
      <c r="C173"/>
      <c r="D173"/>
      <c r="E173"/>
    </row>
    <row r="174" spans="2:5" ht="25.15" customHeight="1" x14ac:dyDescent="0.2">
      <c r="B174"/>
      <c r="C174"/>
      <c r="D174"/>
      <c r="E174"/>
    </row>
    <row r="175" spans="2:5" ht="25.15" customHeight="1" x14ac:dyDescent="0.2">
      <c r="B175"/>
      <c r="C175"/>
      <c r="D175"/>
      <c r="E175"/>
    </row>
    <row r="176" spans="2:5" ht="25.15" customHeight="1" x14ac:dyDescent="0.2">
      <c r="B176"/>
      <c r="C176"/>
      <c r="D176"/>
      <c r="E176"/>
    </row>
    <row r="177" spans="2:5" ht="25.15" customHeight="1" x14ac:dyDescent="0.2">
      <c r="B177"/>
      <c r="C177"/>
      <c r="D177"/>
      <c r="E177"/>
    </row>
    <row r="178" spans="2:5" ht="25.15" customHeight="1" x14ac:dyDescent="0.2">
      <c r="B178"/>
      <c r="C178"/>
      <c r="D178"/>
      <c r="E178"/>
    </row>
    <row r="179" spans="2:5" ht="25.15" customHeight="1" x14ac:dyDescent="0.2">
      <c r="B179"/>
      <c r="C179"/>
      <c r="D179"/>
      <c r="E179"/>
    </row>
    <row r="180" spans="2:5" ht="25.15" customHeight="1" x14ac:dyDescent="0.2">
      <c r="B180"/>
      <c r="C180"/>
      <c r="D180"/>
      <c r="E180"/>
    </row>
    <row r="181" spans="2:5" ht="25.15" customHeight="1" x14ac:dyDescent="0.2">
      <c r="B181"/>
      <c r="C181"/>
      <c r="D181"/>
      <c r="E181"/>
    </row>
    <row r="182" spans="2:5" ht="25.15" customHeight="1" x14ac:dyDescent="0.2">
      <c r="B182"/>
      <c r="C182"/>
      <c r="D182"/>
      <c r="E182"/>
    </row>
    <row r="183" spans="2:5" ht="25.15" customHeight="1" x14ac:dyDescent="0.2">
      <c r="B183"/>
      <c r="C183"/>
      <c r="D183"/>
      <c r="E183"/>
    </row>
    <row r="184" spans="2:5" ht="25.15" customHeight="1" x14ac:dyDescent="0.2">
      <c r="B184"/>
      <c r="C184"/>
      <c r="D184"/>
      <c r="E184"/>
    </row>
    <row r="185" spans="2:5" ht="25.15" customHeight="1" x14ac:dyDescent="0.2">
      <c r="B185"/>
      <c r="C185"/>
      <c r="D185"/>
      <c r="E185"/>
    </row>
    <row r="186" spans="2:5" ht="25.15" customHeight="1" x14ac:dyDescent="0.2">
      <c r="B186"/>
      <c r="C186"/>
      <c r="D186"/>
      <c r="E186"/>
    </row>
    <row r="187" spans="2:5" ht="25.15" customHeight="1" x14ac:dyDescent="0.2">
      <c r="B187"/>
      <c r="C187"/>
      <c r="D187"/>
      <c r="E187"/>
    </row>
    <row r="188" spans="2:5" ht="25.15" customHeight="1" x14ac:dyDescent="0.2">
      <c r="B188"/>
      <c r="C188"/>
      <c r="D188"/>
      <c r="E188"/>
    </row>
    <row r="189" spans="2:5" ht="25.15" customHeight="1" x14ac:dyDescent="0.2">
      <c r="B189"/>
      <c r="C189"/>
      <c r="D189"/>
      <c r="E189"/>
    </row>
    <row r="190" spans="2:5" ht="25.15" customHeight="1" x14ac:dyDescent="0.2">
      <c r="B190"/>
      <c r="C190"/>
      <c r="D190"/>
      <c r="E190"/>
    </row>
    <row r="191" spans="2:5" ht="25.15" customHeight="1" x14ac:dyDescent="0.2">
      <c r="B191"/>
      <c r="C191"/>
      <c r="D191"/>
      <c r="E191"/>
    </row>
    <row r="192" spans="2:5" ht="25.15" customHeight="1" x14ac:dyDescent="0.2">
      <c r="B192"/>
      <c r="C192"/>
      <c r="D192"/>
      <c r="E192"/>
    </row>
    <row r="193" spans="2:5" ht="25.15" customHeight="1" x14ac:dyDescent="0.2">
      <c r="B193"/>
      <c r="C193"/>
      <c r="D193"/>
      <c r="E193"/>
    </row>
    <row r="194" spans="2:5" ht="25.15" customHeight="1" x14ac:dyDescent="0.2">
      <c r="B194"/>
      <c r="C194"/>
      <c r="D194"/>
      <c r="E194"/>
    </row>
    <row r="195" spans="2:5" ht="25.15" customHeight="1" x14ac:dyDescent="0.2">
      <c r="B195"/>
      <c r="C195"/>
      <c r="D195"/>
      <c r="E195"/>
    </row>
    <row r="196" spans="2:5" ht="25.15" customHeight="1" x14ac:dyDescent="0.2">
      <c r="B196"/>
      <c r="C196"/>
      <c r="D196"/>
      <c r="E196"/>
    </row>
    <row r="197" spans="2:5" ht="25.15" customHeight="1" x14ac:dyDescent="0.2">
      <c r="B197"/>
      <c r="C197"/>
      <c r="D197"/>
      <c r="E197"/>
    </row>
    <row r="198" spans="2:5" ht="25.15" customHeight="1" x14ac:dyDescent="0.2">
      <c r="B198"/>
      <c r="C198"/>
      <c r="D198"/>
      <c r="E198"/>
    </row>
    <row r="199" spans="2:5" ht="25.15" customHeight="1" x14ac:dyDescent="0.2">
      <c r="B199"/>
      <c r="C199"/>
      <c r="D199"/>
      <c r="E199"/>
    </row>
    <row r="200" spans="2:5" ht="25.15" customHeight="1" x14ac:dyDescent="0.2">
      <c r="B200"/>
      <c r="C200"/>
      <c r="D200"/>
      <c r="E200"/>
    </row>
    <row r="201" spans="2:5" ht="25.15" customHeight="1" x14ac:dyDescent="0.2">
      <c r="B201"/>
      <c r="C201"/>
      <c r="D201"/>
      <c r="E201"/>
    </row>
    <row r="202" spans="2:5" ht="25.15" customHeight="1" x14ac:dyDescent="0.2">
      <c r="B202"/>
      <c r="C202"/>
      <c r="D202"/>
      <c r="E202"/>
    </row>
    <row r="203" spans="2:5" ht="25.15" customHeight="1" x14ac:dyDescent="0.2">
      <c r="B203"/>
      <c r="C203"/>
      <c r="D203"/>
      <c r="E203"/>
    </row>
    <row r="204" spans="2:5" ht="25.15" customHeight="1" x14ac:dyDescent="0.2">
      <c r="B204"/>
      <c r="C204"/>
      <c r="D204"/>
      <c r="E204"/>
    </row>
    <row r="205" spans="2:5" ht="25.15" customHeight="1" x14ac:dyDescent="0.2">
      <c r="B205"/>
      <c r="C205"/>
      <c r="D205"/>
      <c r="E205"/>
    </row>
    <row r="206" spans="2:5" ht="25.15" customHeight="1" x14ac:dyDescent="0.2">
      <c r="B206"/>
      <c r="C206"/>
      <c r="D206"/>
      <c r="E206"/>
    </row>
    <row r="207" spans="2:5" ht="25.15" customHeight="1" x14ac:dyDescent="0.2">
      <c r="B207"/>
      <c r="C207"/>
      <c r="D207"/>
      <c r="E207"/>
    </row>
    <row r="208" spans="2:5" ht="25.15" customHeight="1" x14ac:dyDescent="0.2">
      <c r="B208"/>
      <c r="C208"/>
      <c r="D208"/>
      <c r="E208"/>
    </row>
    <row r="209" spans="2:5" ht="25.15" customHeight="1" x14ac:dyDescent="0.2">
      <c r="B209"/>
      <c r="C209"/>
      <c r="D209"/>
      <c r="E209"/>
    </row>
    <row r="210" spans="2:5" ht="25.15" customHeight="1" x14ac:dyDescent="0.2">
      <c r="B210"/>
      <c r="C210"/>
      <c r="D210"/>
      <c r="E210"/>
    </row>
    <row r="211" spans="2:5" ht="25.15" customHeight="1" x14ac:dyDescent="0.2">
      <c r="B211"/>
      <c r="C211"/>
      <c r="D211"/>
      <c r="E211"/>
    </row>
    <row r="212" spans="2:5" ht="25.15" customHeight="1" x14ac:dyDescent="0.2">
      <c r="B212"/>
      <c r="C212"/>
      <c r="D212"/>
      <c r="E212"/>
    </row>
    <row r="213" spans="2:5" ht="25.15" customHeight="1" x14ac:dyDescent="0.2">
      <c r="B213"/>
      <c r="C213"/>
      <c r="D213"/>
      <c r="E213"/>
    </row>
    <row r="214" spans="2:5" ht="25.15" customHeight="1" x14ac:dyDescent="0.2">
      <c r="B214"/>
      <c r="C214"/>
      <c r="D214"/>
      <c r="E214"/>
    </row>
    <row r="215" spans="2:5" ht="25.15" customHeight="1" x14ac:dyDescent="0.2">
      <c r="B215"/>
      <c r="C215"/>
      <c r="D215"/>
      <c r="E215"/>
    </row>
    <row r="216" spans="2:5" ht="25.15" customHeight="1" x14ac:dyDescent="0.2">
      <c r="B216"/>
      <c r="C216"/>
      <c r="D216"/>
      <c r="E216"/>
    </row>
    <row r="217" spans="2:5" ht="25.15" customHeight="1" x14ac:dyDescent="0.2">
      <c r="B217"/>
      <c r="C217"/>
      <c r="D217"/>
      <c r="E217"/>
    </row>
    <row r="218" spans="2:5" ht="25.15" customHeight="1" x14ac:dyDescent="0.2">
      <c r="B218"/>
      <c r="C218"/>
      <c r="D218"/>
      <c r="E218"/>
    </row>
    <row r="219" spans="2:5" ht="25.15" customHeight="1" x14ac:dyDescent="0.2">
      <c r="B219"/>
      <c r="C219"/>
      <c r="D219"/>
      <c r="E219"/>
    </row>
    <row r="220" spans="2:5" ht="25.15" customHeight="1" x14ac:dyDescent="0.2">
      <c r="B220"/>
      <c r="C220"/>
      <c r="D220"/>
      <c r="E220"/>
    </row>
    <row r="221" spans="2:5" ht="25.15" customHeight="1" x14ac:dyDescent="0.2">
      <c r="B221"/>
      <c r="C221"/>
      <c r="D221"/>
      <c r="E221"/>
    </row>
    <row r="222" spans="2:5" ht="25.15" customHeight="1" x14ac:dyDescent="0.2">
      <c r="B222"/>
      <c r="C222"/>
      <c r="D222"/>
      <c r="E222"/>
    </row>
    <row r="223" spans="2:5" ht="25.15" customHeight="1" x14ac:dyDescent="0.2">
      <c r="B223"/>
      <c r="C223"/>
      <c r="D223"/>
      <c r="E223"/>
    </row>
    <row r="224" spans="2:5" ht="25.15" customHeight="1" x14ac:dyDescent="0.2">
      <c r="B224"/>
      <c r="C224"/>
      <c r="D224"/>
      <c r="E224"/>
    </row>
    <row r="225" spans="2:5" ht="25.15" customHeight="1" x14ac:dyDescent="0.2">
      <c r="B225"/>
      <c r="C225"/>
      <c r="D225"/>
      <c r="E225"/>
    </row>
    <row r="226" spans="2:5" ht="25.15" customHeight="1" x14ac:dyDescent="0.2">
      <c r="B226"/>
      <c r="C226"/>
      <c r="D226"/>
      <c r="E226"/>
    </row>
    <row r="227" spans="2:5" ht="25.15" customHeight="1" x14ac:dyDescent="0.2">
      <c r="B227"/>
      <c r="C227"/>
      <c r="D227"/>
      <c r="E227"/>
    </row>
    <row r="228" spans="2:5" ht="25.15" customHeight="1" x14ac:dyDescent="0.2">
      <c r="B228"/>
      <c r="C228"/>
      <c r="D228"/>
      <c r="E228"/>
    </row>
    <row r="229" spans="2:5" ht="25.15" customHeight="1" x14ac:dyDescent="0.2">
      <c r="B229"/>
      <c r="C229"/>
      <c r="D229"/>
      <c r="E229"/>
    </row>
    <row r="230" spans="2:5" ht="25.15" customHeight="1" x14ac:dyDescent="0.2">
      <c r="B230"/>
      <c r="C230"/>
      <c r="D230"/>
      <c r="E230"/>
    </row>
    <row r="231" spans="2:5" ht="25.15" customHeight="1" x14ac:dyDescent="0.2">
      <c r="B231"/>
      <c r="C231"/>
      <c r="D231"/>
      <c r="E231"/>
    </row>
    <row r="232" spans="2:5" ht="25.15" customHeight="1" x14ac:dyDescent="0.2">
      <c r="B232"/>
      <c r="C232"/>
      <c r="D232"/>
      <c r="E232"/>
    </row>
    <row r="233" spans="2:5" ht="25.15" customHeight="1" x14ac:dyDescent="0.2">
      <c r="B233"/>
      <c r="C233"/>
      <c r="D233"/>
      <c r="E233"/>
    </row>
    <row r="234" spans="2:5" ht="25.15" customHeight="1" x14ac:dyDescent="0.2">
      <c r="B234"/>
      <c r="C234"/>
      <c r="D234"/>
      <c r="E234"/>
    </row>
    <row r="235" spans="2:5" ht="25.15" customHeight="1" x14ac:dyDescent="0.2">
      <c r="B235"/>
      <c r="C235"/>
      <c r="D235"/>
      <c r="E235"/>
    </row>
    <row r="236" spans="2:5" ht="25.15" customHeight="1" x14ac:dyDescent="0.2">
      <c r="B236"/>
      <c r="C236"/>
      <c r="D236"/>
      <c r="E236"/>
    </row>
    <row r="237" spans="2:5" ht="25.15" customHeight="1" x14ac:dyDescent="0.2">
      <c r="B237"/>
      <c r="C237"/>
      <c r="D237"/>
      <c r="E237"/>
    </row>
    <row r="238" spans="2:5" ht="25.15" customHeight="1" x14ac:dyDescent="0.2">
      <c r="B238"/>
      <c r="C238"/>
      <c r="D238"/>
      <c r="E238"/>
    </row>
    <row r="239" spans="2:5" ht="25.15" customHeight="1" x14ac:dyDescent="0.2">
      <c r="B239"/>
      <c r="C239"/>
      <c r="D239"/>
      <c r="E239"/>
    </row>
    <row r="240" spans="2:5" ht="25.15" customHeight="1" x14ac:dyDescent="0.2">
      <c r="B240"/>
      <c r="C240"/>
      <c r="D240"/>
      <c r="E240"/>
    </row>
    <row r="241" spans="2:5" ht="25.15" customHeight="1" x14ac:dyDescent="0.2">
      <c r="B241"/>
      <c r="C241"/>
      <c r="D241"/>
      <c r="E241"/>
    </row>
    <row r="242" spans="2:5" ht="25.15" customHeight="1" x14ac:dyDescent="0.2">
      <c r="B242"/>
      <c r="C242"/>
      <c r="D242"/>
      <c r="E242"/>
    </row>
    <row r="243" spans="2:5" ht="25.15" customHeight="1" x14ac:dyDescent="0.2">
      <c r="B243"/>
      <c r="C243"/>
      <c r="D243"/>
      <c r="E243"/>
    </row>
    <row r="244" spans="2:5" ht="25.15" customHeight="1" x14ac:dyDescent="0.2">
      <c r="B244"/>
      <c r="C244"/>
      <c r="D244"/>
      <c r="E244"/>
    </row>
    <row r="245" spans="2:5" ht="25.15" customHeight="1" x14ac:dyDescent="0.2">
      <c r="B245"/>
      <c r="C245"/>
      <c r="D245"/>
      <c r="E245"/>
    </row>
    <row r="246" spans="2:5" ht="25.15" customHeight="1" x14ac:dyDescent="0.2">
      <c r="B246"/>
      <c r="C246"/>
      <c r="D246"/>
      <c r="E246"/>
    </row>
    <row r="247" spans="2:5" ht="25.15" customHeight="1" x14ac:dyDescent="0.2">
      <c r="B247"/>
      <c r="C247"/>
      <c r="D247"/>
      <c r="E247"/>
    </row>
    <row r="248" spans="2:5" ht="25.15" customHeight="1" x14ac:dyDescent="0.2">
      <c r="B248"/>
      <c r="C248"/>
      <c r="D248"/>
      <c r="E248"/>
    </row>
    <row r="249" spans="2:5" ht="25.15" customHeight="1" x14ac:dyDescent="0.2">
      <c r="B249"/>
      <c r="C249"/>
      <c r="D249"/>
      <c r="E249"/>
    </row>
    <row r="250" spans="2:5" ht="25.15" customHeight="1" x14ac:dyDescent="0.2">
      <c r="B250"/>
      <c r="C250"/>
      <c r="D250"/>
      <c r="E250"/>
    </row>
    <row r="251" spans="2:5" ht="25.15" customHeight="1" x14ac:dyDescent="0.2">
      <c r="B251"/>
      <c r="C251"/>
      <c r="D251"/>
      <c r="E251"/>
    </row>
    <row r="252" spans="2:5" ht="25.15" customHeight="1" x14ac:dyDescent="0.2">
      <c r="B252"/>
      <c r="C252"/>
      <c r="D252"/>
      <c r="E252"/>
    </row>
    <row r="253" spans="2:5" ht="25.15" customHeight="1" x14ac:dyDescent="0.2">
      <c r="B253"/>
      <c r="C253"/>
      <c r="D253"/>
      <c r="E253"/>
    </row>
    <row r="254" spans="2:5" ht="25.15" customHeight="1" x14ac:dyDescent="0.2">
      <c r="B254"/>
      <c r="C254"/>
      <c r="D254"/>
      <c r="E254"/>
    </row>
    <row r="255" spans="2:5" ht="25.15" customHeight="1" x14ac:dyDescent="0.2">
      <c r="B255"/>
      <c r="C255"/>
      <c r="D255"/>
      <c r="E255"/>
    </row>
    <row r="256" spans="2:5" ht="25.15" customHeight="1" x14ac:dyDescent="0.2">
      <c r="B256"/>
      <c r="C256"/>
      <c r="D256"/>
      <c r="E256"/>
    </row>
    <row r="257" spans="2:5" ht="25.15" customHeight="1" x14ac:dyDescent="0.2">
      <c r="B257"/>
      <c r="C257"/>
      <c r="D257"/>
      <c r="E257"/>
    </row>
    <row r="258" spans="2:5" ht="25.15" customHeight="1" x14ac:dyDescent="0.2">
      <c r="B258"/>
      <c r="C258"/>
      <c r="D258"/>
      <c r="E258"/>
    </row>
    <row r="259" spans="2:5" ht="25.15" customHeight="1" x14ac:dyDescent="0.2">
      <c r="B259"/>
      <c r="C259"/>
      <c r="D259"/>
      <c r="E259"/>
    </row>
    <row r="260" spans="2:5" ht="25.15" customHeight="1" x14ac:dyDescent="0.2">
      <c r="B260"/>
      <c r="C260"/>
      <c r="D260"/>
      <c r="E260"/>
    </row>
    <row r="261" spans="2:5" ht="25.15" customHeight="1" x14ac:dyDescent="0.2">
      <c r="B261"/>
      <c r="C261"/>
      <c r="D261"/>
      <c r="E261"/>
    </row>
    <row r="262" spans="2:5" ht="25.15" customHeight="1" x14ac:dyDescent="0.2">
      <c r="B262"/>
      <c r="C262"/>
      <c r="D262"/>
      <c r="E262"/>
    </row>
    <row r="263" spans="2:5" ht="25.15" customHeight="1" x14ac:dyDescent="0.2">
      <c r="B263"/>
      <c r="C263"/>
      <c r="D263"/>
      <c r="E263"/>
    </row>
    <row r="264" spans="2:5" ht="25.15" customHeight="1" x14ac:dyDescent="0.2">
      <c r="B264"/>
      <c r="C264"/>
      <c r="D264"/>
      <c r="E264"/>
    </row>
    <row r="265" spans="2:5" ht="25.15" customHeight="1" x14ac:dyDescent="0.2">
      <c r="B265"/>
      <c r="C265"/>
      <c r="D265"/>
      <c r="E265"/>
    </row>
    <row r="266" spans="2:5" ht="25.15" customHeight="1" x14ac:dyDescent="0.2">
      <c r="B266"/>
      <c r="C266"/>
      <c r="D266"/>
      <c r="E266"/>
    </row>
    <row r="267" spans="2:5" ht="25.15" customHeight="1" x14ac:dyDescent="0.2">
      <c r="B267"/>
      <c r="C267"/>
      <c r="D267"/>
      <c r="E267"/>
    </row>
    <row r="268" spans="2:5" ht="25.15" customHeight="1" x14ac:dyDescent="0.2">
      <c r="B268"/>
      <c r="C268"/>
      <c r="D268"/>
      <c r="E268"/>
    </row>
    <row r="269" spans="2:5" ht="25.15" customHeight="1" x14ac:dyDescent="0.2">
      <c r="B269"/>
      <c r="C269"/>
      <c r="D269"/>
      <c r="E269"/>
    </row>
    <row r="270" spans="2:5" ht="25.15" customHeight="1" x14ac:dyDescent="0.2">
      <c r="B270"/>
      <c r="C270"/>
      <c r="D270"/>
      <c r="E270"/>
    </row>
    <row r="271" spans="2:5" ht="25.15" customHeight="1" x14ac:dyDescent="0.2">
      <c r="B271"/>
      <c r="C271"/>
      <c r="D271"/>
      <c r="E271"/>
    </row>
    <row r="272" spans="2:5" ht="25.15" customHeight="1" x14ac:dyDescent="0.2">
      <c r="B272"/>
      <c r="C272"/>
      <c r="D272"/>
      <c r="E272"/>
    </row>
    <row r="273" spans="2:5" ht="25.15" customHeight="1" x14ac:dyDescent="0.2">
      <c r="B273"/>
      <c r="C273"/>
      <c r="D273"/>
      <c r="E273"/>
    </row>
    <row r="274" spans="2:5" ht="25.15" customHeight="1" x14ac:dyDescent="0.2">
      <c r="B274"/>
      <c r="C274"/>
      <c r="D274"/>
      <c r="E274"/>
    </row>
    <row r="275" spans="2:5" ht="25.15" customHeight="1" x14ac:dyDescent="0.2">
      <c r="B275"/>
      <c r="C275"/>
      <c r="D275"/>
      <c r="E275"/>
    </row>
    <row r="276" spans="2:5" ht="25.15" customHeight="1" x14ac:dyDescent="0.2">
      <c r="B276"/>
      <c r="C276"/>
      <c r="D276"/>
      <c r="E276"/>
    </row>
    <row r="277" spans="2:5" ht="25.15" customHeight="1" x14ac:dyDescent="0.2">
      <c r="B277"/>
      <c r="C277"/>
      <c r="D277"/>
      <c r="E277"/>
    </row>
    <row r="278" spans="2:5" ht="25.15" customHeight="1" x14ac:dyDescent="0.2">
      <c r="B278"/>
      <c r="C278"/>
      <c r="D278"/>
      <c r="E278"/>
    </row>
    <row r="279" spans="2:5" ht="25.15" customHeight="1" x14ac:dyDescent="0.2">
      <c r="B279"/>
      <c r="C279"/>
      <c r="D279"/>
      <c r="E279"/>
    </row>
    <row r="280" spans="2:5" ht="25.15" customHeight="1" x14ac:dyDescent="0.2">
      <c r="B280"/>
      <c r="C280"/>
      <c r="D280"/>
      <c r="E280"/>
    </row>
    <row r="281" spans="2:5" ht="25.15" customHeight="1" x14ac:dyDescent="0.2">
      <c r="B281"/>
      <c r="C281"/>
      <c r="D281"/>
      <c r="E281"/>
    </row>
    <row r="282" spans="2:5" ht="25.15" customHeight="1" x14ac:dyDescent="0.2">
      <c r="B282"/>
      <c r="C282"/>
      <c r="D282"/>
      <c r="E282"/>
    </row>
    <row r="283" spans="2:5" ht="25.15" customHeight="1" x14ac:dyDescent="0.2">
      <c r="B283"/>
      <c r="C283"/>
      <c r="D283"/>
      <c r="E283"/>
    </row>
    <row r="284" spans="2:5" ht="25.15" customHeight="1" x14ac:dyDescent="0.2">
      <c r="B284"/>
      <c r="C284"/>
      <c r="D284"/>
      <c r="E284"/>
    </row>
    <row r="285" spans="2:5" ht="25.15" customHeight="1" x14ac:dyDescent="0.2">
      <c r="B285"/>
      <c r="C285"/>
      <c r="D285"/>
      <c r="E285"/>
    </row>
    <row r="286" spans="2:5" ht="25.15" customHeight="1" x14ac:dyDescent="0.2">
      <c r="B286"/>
      <c r="C286"/>
      <c r="D286"/>
      <c r="E286"/>
    </row>
    <row r="287" spans="2:5" ht="25.15" customHeight="1" x14ac:dyDescent="0.2">
      <c r="B287"/>
      <c r="C287"/>
      <c r="D287"/>
      <c r="E287"/>
    </row>
    <row r="288" spans="2:5" ht="25.15" customHeight="1" x14ac:dyDescent="0.2">
      <c r="B288"/>
      <c r="C288"/>
      <c r="D288"/>
      <c r="E288"/>
    </row>
    <row r="289" spans="2:5" ht="25.15" customHeight="1" x14ac:dyDescent="0.2">
      <c r="B289"/>
      <c r="C289"/>
      <c r="D289"/>
      <c r="E289"/>
    </row>
    <row r="290" spans="2:5" ht="25.15" customHeight="1" x14ac:dyDescent="0.2">
      <c r="B290"/>
      <c r="C290"/>
      <c r="D290"/>
      <c r="E290"/>
    </row>
    <row r="291" spans="2:5" ht="25.15" customHeight="1" x14ac:dyDescent="0.2">
      <c r="B291"/>
      <c r="C291"/>
      <c r="D291"/>
      <c r="E291"/>
    </row>
    <row r="292" spans="2:5" ht="25.15" customHeight="1" x14ac:dyDescent="0.2">
      <c r="B292"/>
      <c r="C292"/>
      <c r="D292"/>
      <c r="E292"/>
    </row>
    <row r="293" spans="2:5" ht="25.15" customHeight="1" x14ac:dyDescent="0.2">
      <c r="B293"/>
      <c r="C293"/>
      <c r="D293"/>
      <c r="E293"/>
    </row>
    <row r="294" spans="2:5" ht="25.15" customHeight="1" x14ac:dyDescent="0.2">
      <c r="B294"/>
      <c r="C294"/>
      <c r="D294"/>
      <c r="E294"/>
    </row>
    <row r="295" spans="2:5" ht="25.15" customHeight="1" x14ac:dyDescent="0.2">
      <c r="B295"/>
      <c r="C295"/>
      <c r="D295"/>
      <c r="E295"/>
    </row>
    <row r="296" spans="2:5" ht="25.15" customHeight="1" x14ac:dyDescent="0.2">
      <c r="B296"/>
      <c r="C296"/>
      <c r="D296"/>
      <c r="E296"/>
    </row>
    <row r="297" spans="2:5" ht="25.15" customHeight="1" x14ac:dyDescent="0.2">
      <c r="B297"/>
      <c r="C297"/>
      <c r="D297"/>
      <c r="E297"/>
    </row>
    <row r="298" spans="2:5" ht="25.15" customHeight="1" x14ac:dyDescent="0.2">
      <c r="B298"/>
      <c r="C298"/>
      <c r="D298"/>
      <c r="E298"/>
    </row>
    <row r="299" spans="2:5" ht="25.15" customHeight="1" x14ac:dyDescent="0.2">
      <c r="B299"/>
      <c r="C299"/>
      <c r="D299"/>
      <c r="E299"/>
    </row>
    <row r="300" spans="2:5" ht="25.15" customHeight="1" x14ac:dyDescent="0.2">
      <c r="B300"/>
      <c r="C300"/>
      <c r="D300"/>
      <c r="E300"/>
    </row>
    <row r="301" spans="2:5" ht="25.15" customHeight="1" x14ac:dyDescent="0.2">
      <c r="B301"/>
      <c r="C301"/>
      <c r="D301"/>
      <c r="E301"/>
    </row>
    <row r="302" spans="2:5" ht="25.15" customHeight="1" x14ac:dyDescent="0.2">
      <c r="B302"/>
      <c r="C302"/>
      <c r="D302"/>
      <c r="E302"/>
    </row>
    <row r="303" spans="2:5" ht="25.15" customHeight="1" x14ac:dyDescent="0.2">
      <c r="B303"/>
      <c r="C303"/>
      <c r="D303"/>
      <c r="E303"/>
    </row>
    <row r="304" spans="2:5" ht="25.15" customHeight="1" x14ac:dyDescent="0.2">
      <c r="B304"/>
      <c r="C304"/>
      <c r="D304"/>
      <c r="E304"/>
    </row>
    <row r="305" spans="2:5" ht="25.15" customHeight="1" x14ac:dyDescent="0.2">
      <c r="B305"/>
      <c r="C305"/>
      <c r="D305"/>
      <c r="E305"/>
    </row>
    <row r="306" spans="2:5" ht="25.15" customHeight="1" x14ac:dyDescent="0.2">
      <c r="B306"/>
      <c r="C306"/>
      <c r="D306"/>
      <c r="E306"/>
    </row>
    <row r="307" spans="2:5" ht="25.15" customHeight="1" x14ac:dyDescent="0.2">
      <c r="B307"/>
      <c r="C307"/>
      <c r="D307"/>
      <c r="E307"/>
    </row>
    <row r="308" spans="2:5" ht="25.15" customHeight="1" x14ac:dyDescent="0.2">
      <c r="B308"/>
      <c r="C308"/>
      <c r="D308"/>
      <c r="E308"/>
    </row>
    <row r="309" spans="2:5" ht="25.15" customHeight="1" x14ac:dyDescent="0.2">
      <c r="B309"/>
      <c r="C309"/>
      <c r="D309"/>
      <c r="E309"/>
    </row>
  </sheetData>
  <pageMargins left="0.7" right="0.7" top="0.78740157499999996" bottom="0.78740157499999996"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6"/>
  <sheetViews>
    <sheetView showGridLines="0" workbookViewId="0">
      <selection activeCell="I9" sqref="I9"/>
    </sheetView>
  </sheetViews>
  <sheetFormatPr baseColWidth="10" defaultColWidth="10.88671875" defaultRowHeight="25.15" customHeight="1" x14ac:dyDescent="0.2"/>
  <cols>
    <col min="1" max="1" width="10.88671875" style="7"/>
    <col min="2" max="2" width="10.109375" style="7" customWidth="1"/>
    <col min="3" max="3" width="22.21875" style="7" customWidth="1"/>
    <col min="4" max="4" width="50.33203125" style="7" customWidth="1"/>
    <col min="5" max="5" width="17.88671875" style="7" customWidth="1"/>
    <col min="6" max="6" width="8" style="7" customWidth="1"/>
    <col min="7" max="7" width="6.77734375" style="7" customWidth="1"/>
    <col min="8" max="9" width="7.77734375" style="7" customWidth="1"/>
    <col min="10" max="10" width="6.5546875" style="7" customWidth="1"/>
    <col min="11" max="11" width="7.21875" style="7" customWidth="1"/>
    <col min="12" max="12" width="10.77734375" style="7" customWidth="1"/>
    <col min="13" max="13" width="16.109375" style="7" customWidth="1"/>
    <col min="14" max="15" width="7.77734375" style="7" customWidth="1"/>
    <col min="16" max="16" width="8.77734375" style="7" customWidth="1"/>
    <col min="17" max="17" width="11.109375" style="7" customWidth="1"/>
    <col min="18" max="18" width="13.109375" style="7" customWidth="1"/>
    <col min="19" max="19" width="4.5546875" style="7" customWidth="1"/>
    <col min="20" max="20" width="10.44140625" style="7" customWidth="1"/>
    <col min="21" max="21" width="6.6640625" style="7" customWidth="1"/>
    <col min="22" max="22" width="8.6640625" style="7" customWidth="1"/>
    <col min="23" max="23" width="6.5546875" style="7" customWidth="1"/>
    <col min="24" max="24" width="5.21875" style="7" customWidth="1"/>
    <col min="25" max="25" width="7.44140625" style="7" customWidth="1"/>
    <col min="26" max="26" width="10.77734375" style="7" customWidth="1"/>
    <col min="27" max="27" width="9.21875" style="7" customWidth="1"/>
    <col min="28" max="28" width="12.21875" style="7" customWidth="1"/>
    <col min="29" max="29" width="11.77734375" style="7" customWidth="1"/>
    <col min="30" max="30" width="9.6640625" style="7" customWidth="1"/>
    <col min="31" max="32" width="10.21875" style="7" customWidth="1"/>
    <col min="33" max="33" width="8.77734375" style="7" customWidth="1"/>
    <col min="34" max="34" width="10.88671875" style="7" customWidth="1"/>
    <col min="35" max="35" width="10.77734375" style="7" customWidth="1"/>
    <col min="36" max="36" width="8.5546875" style="7" customWidth="1"/>
    <col min="37" max="37" width="14.21875" style="7" customWidth="1"/>
    <col min="38" max="38" width="28.6640625" style="7" customWidth="1"/>
    <col min="39" max="39" width="28" style="7" customWidth="1"/>
    <col min="40" max="40" width="26.77734375" style="7" customWidth="1"/>
    <col min="41" max="41" width="27.21875" style="7" customWidth="1"/>
    <col min="42" max="42" width="31.5546875" style="7" customWidth="1"/>
    <col min="43" max="43" width="35.77734375" style="7" customWidth="1"/>
    <col min="44" max="44" width="28.77734375" style="7" customWidth="1"/>
    <col min="45" max="45" width="18" style="7" customWidth="1"/>
    <col min="46" max="46" width="31.21875" style="7" customWidth="1"/>
    <col min="47" max="47" width="22.77734375" style="7" customWidth="1"/>
    <col min="48" max="48" width="22.5546875" style="7" customWidth="1"/>
    <col min="49" max="49" width="22.21875" style="7" customWidth="1"/>
    <col min="50" max="50" width="19.21875" style="7" customWidth="1"/>
    <col min="51" max="51" width="22.77734375" style="7" customWidth="1"/>
    <col min="52" max="52" width="18" style="7" customWidth="1"/>
    <col min="53" max="53" width="25.21875" style="7" customWidth="1"/>
    <col min="54" max="54" width="20.5546875" style="7" customWidth="1"/>
    <col min="55" max="55" width="22.109375" style="7" customWidth="1"/>
    <col min="56" max="56" width="20.77734375" style="7" customWidth="1"/>
    <col min="57" max="57" width="29.44140625" style="7" customWidth="1"/>
    <col min="58" max="58" width="24.6640625" style="7" customWidth="1"/>
    <col min="59" max="59" width="16.77734375" style="7" customWidth="1"/>
    <col min="60" max="60" width="23" style="7" customWidth="1"/>
    <col min="61" max="61" width="22.6640625" style="7" customWidth="1"/>
    <col min="62" max="62" width="19.44140625" style="7" customWidth="1"/>
    <col min="63" max="63" width="21.6640625" style="7" customWidth="1"/>
    <col min="64" max="64" width="40.6640625" style="7" customWidth="1"/>
    <col min="65" max="65" width="20" style="7" customWidth="1"/>
    <col min="66" max="66" width="21.21875" style="7" customWidth="1"/>
    <col min="67" max="67" width="23.21875" style="7" customWidth="1"/>
    <col min="68" max="68" width="32.6640625" style="7" customWidth="1"/>
    <col min="69" max="69" width="25.21875" style="7" customWidth="1"/>
    <col min="70" max="70" width="18" style="7" customWidth="1"/>
    <col min="71" max="71" width="19.44140625" style="7" customWidth="1"/>
    <col min="72" max="72" width="18.109375" style="7" customWidth="1"/>
    <col min="73" max="73" width="17.109375" style="7" customWidth="1"/>
    <col min="74" max="74" width="20.5546875" style="7" customWidth="1"/>
    <col min="75" max="75" width="16.6640625" style="7" customWidth="1"/>
    <col min="76" max="76" width="16.5546875" style="7" customWidth="1"/>
    <col min="77" max="77" width="19.6640625" style="7" customWidth="1"/>
    <col min="78" max="78" width="31.109375" style="7" customWidth="1"/>
    <col min="79" max="79" width="17.77734375" style="7" customWidth="1"/>
    <col min="80" max="80" width="44" style="7" customWidth="1"/>
    <col min="81" max="81" width="22.5546875" style="7" customWidth="1"/>
    <col min="82" max="82" width="23.21875" style="7" customWidth="1"/>
    <col min="83" max="83" width="24.21875" style="7" customWidth="1"/>
    <col min="84" max="84" width="22.6640625" style="7" customWidth="1"/>
    <col min="85" max="85" width="19.21875" style="7" customWidth="1"/>
    <col min="86" max="86" width="25" style="7" customWidth="1"/>
    <col min="87" max="87" width="25.6640625" style="7" customWidth="1"/>
    <col min="88" max="88" width="22.77734375" style="7" customWidth="1"/>
    <col min="89" max="89" width="34.21875" style="7" customWidth="1"/>
    <col min="90" max="90" width="24" style="7" customWidth="1"/>
    <col min="91" max="91" width="25.6640625" style="7" customWidth="1"/>
    <col min="92" max="92" width="27.77734375" style="7" customWidth="1"/>
    <col min="93" max="93" width="16.44140625" style="7" customWidth="1"/>
    <col min="94" max="94" width="15.6640625" style="7" customWidth="1"/>
    <col min="95" max="95" width="34.77734375" style="7" customWidth="1"/>
    <col min="96" max="96" width="28.77734375" style="7" customWidth="1"/>
    <col min="97" max="97" width="30.109375" style="7" customWidth="1"/>
    <col min="98" max="98" width="29.21875" style="7" customWidth="1"/>
    <col min="99" max="99" width="35.77734375" style="7" customWidth="1"/>
    <col min="100" max="100" width="29.21875" style="7" customWidth="1"/>
    <col min="101" max="101" width="31.77734375" style="7" customWidth="1"/>
    <col min="102" max="102" width="30.21875" style="7" customWidth="1"/>
    <col min="103" max="103" width="27.21875" style="7" customWidth="1"/>
    <col min="104" max="104" width="25" style="7" customWidth="1"/>
    <col min="105" max="105" width="46" style="7" customWidth="1"/>
    <col min="106" max="106" width="61.109375" style="7" customWidth="1"/>
    <col min="107" max="107" width="27.77734375" style="7" customWidth="1"/>
    <col min="108" max="108" width="26.44140625" style="7" customWidth="1"/>
    <col min="109" max="109" width="19.21875" style="7" customWidth="1"/>
    <col min="110" max="110" width="22.5546875" style="7" customWidth="1"/>
    <col min="111" max="111" width="32.77734375" style="7" customWidth="1"/>
    <col min="112" max="112" width="41.77734375" style="7" customWidth="1"/>
    <col min="113" max="113" width="26.6640625" style="7" customWidth="1"/>
    <col min="114" max="114" width="20.21875" style="7" customWidth="1"/>
    <col min="115" max="115" width="29.44140625" style="7" customWidth="1"/>
    <col min="116" max="116" width="14.21875" style="7" customWidth="1"/>
    <col min="117" max="117" width="18.5546875" style="7" customWidth="1"/>
    <col min="118" max="118" width="22.5546875" style="7" customWidth="1"/>
    <col min="119" max="119" width="18.5546875" style="7" customWidth="1"/>
    <col min="120" max="120" width="42.109375" style="7" customWidth="1"/>
    <col min="121" max="121" width="18.5546875" style="7" customWidth="1"/>
    <col min="122" max="122" width="28.6640625" style="7" customWidth="1"/>
    <col min="123" max="123" width="18.5546875" style="7" customWidth="1"/>
    <col min="124" max="124" width="48.6640625" style="7" customWidth="1"/>
    <col min="125" max="125" width="18.5546875" style="7" customWidth="1"/>
    <col min="126" max="126" width="22.6640625" style="7" customWidth="1"/>
    <col min="127" max="127" width="18.5546875" style="7" customWidth="1"/>
    <col min="128" max="128" width="16.5546875" style="7" customWidth="1"/>
    <col min="129" max="129" width="18.5546875" style="7" customWidth="1"/>
    <col min="130" max="130" width="34.21875" style="7" customWidth="1"/>
    <col min="131" max="131" width="18.5546875" style="7" customWidth="1"/>
    <col min="132" max="132" width="29.21875" style="7" customWidth="1"/>
    <col min="133" max="133" width="18.5546875" style="7" customWidth="1"/>
    <col min="134" max="134" width="16.77734375" style="7" customWidth="1"/>
    <col min="135" max="135" width="18.5546875" style="7" customWidth="1"/>
    <col min="136" max="136" width="32" style="7" customWidth="1"/>
    <col min="137" max="137" width="18.5546875" style="7" customWidth="1"/>
    <col min="138" max="138" width="31.109375" style="7" customWidth="1"/>
    <col min="139" max="139" width="18.5546875" style="7" customWidth="1"/>
    <col min="140" max="140" width="27.109375" style="7" customWidth="1"/>
    <col min="141" max="141" width="18.5546875" style="7" customWidth="1"/>
    <col min="142" max="142" width="23.21875" style="7" customWidth="1"/>
    <col min="143" max="143" width="18.5546875" style="7" customWidth="1"/>
    <col min="144" max="144" width="28" style="7" customWidth="1"/>
    <col min="145" max="145" width="18.5546875" style="7" customWidth="1"/>
    <col min="146" max="146" width="40.6640625" style="7" customWidth="1"/>
    <col min="147" max="147" width="18.5546875" style="7" customWidth="1"/>
    <col min="148" max="148" width="29.44140625" style="7" customWidth="1"/>
    <col min="149" max="149" width="18.5546875" style="7" customWidth="1"/>
    <col min="150" max="150" width="23" style="7" customWidth="1"/>
    <col min="151" max="151" width="18.5546875" style="7" customWidth="1"/>
    <col min="152" max="152" width="20.77734375" style="7" customWidth="1"/>
    <col min="153" max="153" width="18.5546875" style="7" customWidth="1"/>
    <col min="154" max="154" width="22.109375" style="7" customWidth="1"/>
    <col min="155" max="155" width="18.5546875" style="7" customWidth="1"/>
    <col min="156" max="156" width="22.6640625" style="7" customWidth="1"/>
    <col min="157" max="157" width="18.5546875" style="7" customWidth="1"/>
    <col min="158" max="158" width="22.21875" style="7" customWidth="1"/>
    <col min="159" max="159" width="18.5546875" style="7" customWidth="1"/>
    <col min="160" max="160" width="25.21875" style="7" customWidth="1"/>
    <col min="161" max="161" width="18.5546875" style="7" customWidth="1"/>
    <col min="162" max="162" width="23.21875" style="7" customWidth="1"/>
    <col min="163" max="163" width="18.5546875" style="7" customWidth="1"/>
    <col min="164" max="164" width="32.77734375" style="7" customWidth="1"/>
    <col min="165" max="165" width="18.5546875" style="7" customWidth="1"/>
    <col min="166" max="166" width="19.6640625" style="7" customWidth="1"/>
    <col min="167" max="167" width="18.5546875" style="7" customWidth="1"/>
    <col min="168" max="168" width="19.21875" style="7" customWidth="1"/>
    <col min="169" max="169" width="18.5546875" style="7" customWidth="1"/>
    <col min="170" max="170" width="30.44140625" style="7" customWidth="1"/>
    <col min="171" max="171" width="18.5546875" style="7" customWidth="1"/>
    <col min="172" max="172" width="25.6640625" style="7" customWidth="1"/>
    <col min="173" max="173" width="18.5546875" style="7" customWidth="1"/>
    <col min="174" max="174" width="44.44140625" style="7" customWidth="1"/>
    <col min="175" max="175" width="18.5546875" style="7" customWidth="1"/>
    <col min="176" max="176" width="28.77734375" style="7" customWidth="1"/>
    <col min="177" max="177" width="18.5546875" style="7" customWidth="1"/>
    <col min="178" max="178" width="27.77734375" style="7" customWidth="1"/>
    <col min="179" max="179" width="18.5546875" style="7" customWidth="1"/>
    <col min="180" max="180" width="25.109375" style="7" customWidth="1"/>
    <col min="181" max="181" width="18.5546875" style="7" customWidth="1"/>
    <col min="182" max="182" width="29.5546875" style="7" customWidth="1"/>
    <col min="183" max="183" width="18.5546875" style="7" customWidth="1"/>
    <col min="184" max="184" width="28.77734375" style="7" customWidth="1"/>
    <col min="185" max="185" width="18.5546875" style="7" customWidth="1"/>
    <col min="186" max="186" width="20.21875" style="7" customWidth="1"/>
    <col min="187" max="187" width="18.5546875" style="7" customWidth="1"/>
    <col min="188" max="188" width="46" style="7" customWidth="1"/>
    <col min="189" max="189" width="18.5546875" style="7" customWidth="1"/>
    <col min="190" max="190" width="61.109375" style="7" customWidth="1"/>
    <col min="191" max="191" width="18.5546875" style="7" customWidth="1"/>
    <col min="192" max="192" width="32.77734375" style="7" customWidth="1"/>
    <col min="193" max="193" width="18.5546875" style="7" customWidth="1"/>
    <col min="194" max="194" width="19.44140625" style="7" customWidth="1"/>
    <col min="195" max="195" width="18.5546875" style="7" customWidth="1"/>
    <col min="196" max="196" width="25" style="7" customWidth="1"/>
    <col min="197" max="197" width="18.5546875" style="7" customWidth="1"/>
    <col min="198" max="198" width="24.21875" style="7" customWidth="1"/>
    <col min="199" max="199" width="18.5546875" style="7" customWidth="1"/>
    <col min="200" max="200" width="29.44140625" style="7" customWidth="1"/>
    <col min="201" max="201" width="18.5546875" style="7" customWidth="1"/>
    <col min="202" max="202" width="23.21875" style="7" customWidth="1"/>
    <col min="203" max="203" width="18.5546875" style="7" customWidth="1"/>
    <col min="204" max="204" width="20.5546875" style="7" customWidth="1"/>
    <col min="205" max="205" width="18.5546875" style="7" customWidth="1"/>
    <col min="206" max="206" width="27.77734375" style="7" customWidth="1"/>
    <col min="207" max="207" width="18.5546875" style="7" customWidth="1"/>
    <col min="208" max="208" width="17.109375" style="7" customWidth="1"/>
    <col min="209" max="209" width="18.5546875" style="7" customWidth="1"/>
    <col min="210" max="210" width="33.44140625" style="7" customWidth="1"/>
    <col min="211" max="211" width="18.5546875" style="7" customWidth="1"/>
    <col min="212" max="212" width="29" style="7" customWidth="1"/>
    <col min="213" max="213" width="18.5546875" style="7" customWidth="1"/>
    <col min="214" max="214" width="27.77734375" style="7" customWidth="1"/>
    <col min="215" max="215" width="18.5546875" style="7" customWidth="1"/>
    <col min="216" max="216" width="22.77734375" style="7" customWidth="1"/>
    <col min="217" max="217" width="18.5546875" style="7" customWidth="1"/>
    <col min="218" max="218" width="30.21875" style="7" customWidth="1"/>
    <col min="219" max="219" width="18.5546875" style="7" customWidth="1"/>
    <col min="220" max="220" width="44" style="7" customWidth="1"/>
    <col min="221" max="221" width="18.5546875" style="7" customWidth="1"/>
    <col min="222" max="222" width="26.6640625" style="7" customWidth="1"/>
    <col min="223" max="223" width="18.5546875" style="7" customWidth="1"/>
    <col min="224" max="224" width="28.6640625" style="7" customWidth="1"/>
    <col min="225" max="225" width="18.5546875" style="7" customWidth="1"/>
    <col min="226" max="226" width="29" style="7" customWidth="1"/>
    <col min="227" max="227" width="13.21875" style="7" customWidth="1"/>
    <col min="228" max="228" width="14.21875" style="7" customWidth="1"/>
    <col min="229" max="16384" width="10.88671875" style="7"/>
  </cols>
  <sheetData>
    <row r="1" spans="2:5" ht="25.15" customHeight="1" x14ac:dyDescent="0.2">
      <c r="B1" s="91" t="s">
        <v>457</v>
      </c>
      <c r="C1" s="92" t="s">
        <v>465</v>
      </c>
    </row>
    <row r="2" spans="2:5" ht="25.15" customHeight="1" x14ac:dyDescent="0.2">
      <c r="B2"/>
      <c r="C2"/>
      <c r="D2"/>
      <c r="E2"/>
    </row>
    <row r="3" spans="2:5" ht="25.15" customHeight="1" x14ac:dyDescent="0.2">
      <c r="B3" s="91" t="s">
        <v>0</v>
      </c>
      <c r="C3" s="91" t="s">
        <v>4</v>
      </c>
      <c r="D3" s="91" t="s">
        <v>1</v>
      </c>
      <c r="E3"/>
    </row>
    <row r="4" spans="2:5" ht="25.15" customHeight="1" x14ac:dyDescent="0.2">
      <c r="B4" s="92">
        <v>4</v>
      </c>
      <c r="C4" s="94" t="s">
        <v>32</v>
      </c>
      <c r="D4" s="94" t="s">
        <v>29</v>
      </c>
      <c r="E4"/>
    </row>
    <row r="5" spans="2:5" ht="25.15" customHeight="1" x14ac:dyDescent="0.2">
      <c r="B5" s="92">
        <v>5</v>
      </c>
      <c r="C5" s="94" t="s">
        <v>37</v>
      </c>
      <c r="D5" s="94" t="s">
        <v>35</v>
      </c>
      <c r="E5"/>
    </row>
    <row r="6" spans="2:5" ht="25.15" customHeight="1" x14ac:dyDescent="0.2">
      <c r="B6" s="92">
        <v>9</v>
      </c>
      <c r="C6" s="94" t="s">
        <v>55</v>
      </c>
      <c r="D6" s="94" t="s">
        <v>52</v>
      </c>
      <c r="E6"/>
    </row>
    <row r="7" spans="2:5" ht="25.15" customHeight="1" x14ac:dyDescent="0.2">
      <c r="B7" s="92">
        <v>10</v>
      </c>
      <c r="C7" s="94" t="s">
        <v>58</v>
      </c>
      <c r="D7" s="94" t="s">
        <v>1052</v>
      </c>
      <c r="E7"/>
    </row>
    <row r="8" spans="2:5" ht="25.15" customHeight="1" x14ac:dyDescent="0.2">
      <c r="B8" s="92">
        <v>14</v>
      </c>
      <c r="C8" s="94" t="s">
        <v>68</v>
      </c>
      <c r="D8" s="94" t="s">
        <v>70</v>
      </c>
      <c r="E8"/>
    </row>
    <row r="9" spans="2:5" ht="25.15" customHeight="1" x14ac:dyDescent="0.2">
      <c r="B9" s="92">
        <v>17</v>
      </c>
      <c r="C9" s="94" t="s">
        <v>78</v>
      </c>
      <c r="D9" s="94" t="s">
        <v>79</v>
      </c>
      <c r="E9"/>
    </row>
    <row r="10" spans="2:5" ht="25.15" customHeight="1" x14ac:dyDescent="0.2">
      <c r="B10" s="92">
        <v>19</v>
      </c>
      <c r="C10" s="94" t="s">
        <v>78</v>
      </c>
      <c r="D10" s="94" t="s">
        <v>83</v>
      </c>
      <c r="E10"/>
    </row>
    <row r="11" spans="2:5" ht="25.15" customHeight="1" x14ac:dyDescent="0.2">
      <c r="B11" s="92">
        <v>20</v>
      </c>
      <c r="C11" s="94" t="s">
        <v>91</v>
      </c>
      <c r="D11" s="94" t="s">
        <v>480</v>
      </c>
      <c r="E11"/>
    </row>
    <row r="12" spans="2:5" ht="25.15" customHeight="1" x14ac:dyDescent="0.2">
      <c r="B12" s="92">
        <v>21</v>
      </c>
      <c r="C12" s="94" t="s">
        <v>91</v>
      </c>
      <c r="D12" s="94" t="s">
        <v>399</v>
      </c>
      <c r="E12"/>
    </row>
    <row r="13" spans="2:5" ht="25.15" customHeight="1" x14ac:dyDescent="0.2">
      <c r="B13" s="92">
        <v>23</v>
      </c>
      <c r="C13" s="94" t="s">
        <v>104</v>
      </c>
      <c r="D13" s="94" t="s">
        <v>102</v>
      </c>
      <c r="E13"/>
    </row>
    <row r="14" spans="2:5" ht="25.15" customHeight="1" x14ac:dyDescent="0.2">
      <c r="B14" s="92">
        <v>24</v>
      </c>
      <c r="C14" s="94" t="s">
        <v>109</v>
      </c>
      <c r="D14" s="94" t="s">
        <v>1080</v>
      </c>
      <c r="E14"/>
    </row>
    <row r="15" spans="2:5" ht="25.15" customHeight="1" x14ac:dyDescent="0.2">
      <c r="B15" s="92">
        <v>25</v>
      </c>
      <c r="C15" s="94" t="s">
        <v>109</v>
      </c>
      <c r="D15" s="94" t="s">
        <v>1081</v>
      </c>
      <c r="E15"/>
    </row>
    <row r="16" spans="2:5" ht="25.15" customHeight="1" x14ac:dyDescent="0.2">
      <c r="B16" s="92">
        <v>29</v>
      </c>
      <c r="C16" s="94" t="s">
        <v>120</v>
      </c>
      <c r="D16" s="94" t="s">
        <v>1082</v>
      </c>
      <c r="E16"/>
    </row>
    <row r="17" spans="2:5" ht="25.15" customHeight="1" x14ac:dyDescent="0.2">
      <c r="B17" s="92">
        <v>35</v>
      </c>
      <c r="C17" s="94" t="s">
        <v>129</v>
      </c>
      <c r="D17" s="94" t="s">
        <v>482</v>
      </c>
      <c r="E17"/>
    </row>
    <row r="18" spans="2:5" ht="25.15" customHeight="1" x14ac:dyDescent="0.2">
      <c r="B18" s="92">
        <v>46</v>
      </c>
      <c r="C18" s="94" t="s">
        <v>22</v>
      </c>
      <c r="D18" s="94" t="s">
        <v>1350</v>
      </c>
      <c r="E18"/>
    </row>
    <row r="19" spans="2:5" ht="25.15" customHeight="1" x14ac:dyDescent="0.2">
      <c r="B19" s="92">
        <v>48</v>
      </c>
      <c r="C19" s="94" t="s">
        <v>22</v>
      </c>
      <c r="D19" s="94" t="s">
        <v>180</v>
      </c>
      <c r="E19"/>
    </row>
    <row r="20" spans="2:5" ht="25.15" customHeight="1" x14ac:dyDescent="0.2">
      <c r="B20" s="92">
        <v>50</v>
      </c>
      <c r="C20" s="94" t="s">
        <v>186</v>
      </c>
      <c r="D20" s="94" t="s">
        <v>488</v>
      </c>
      <c r="E20"/>
    </row>
    <row r="21" spans="2:5" ht="25.15" customHeight="1" x14ac:dyDescent="0.2">
      <c r="B21" s="92">
        <v>54</v>
      </c>
      <c r="C21" s="94" t="s">
        <v>186</v>
      </c>
      <c r="D21" s="94" t="s">
        <v>1114</v>
      </c>
      <c r="E21"/>
    </row>
    <row r="22" spans="2:5" ht="25.15" customHeight="1" x14ac:dyDescent="0.2">
      <c r="B22" s="92">
        <v>55</v>
      </c>
      <c r="C22" s="94" t="s">
        <v>186</v>
      </c>
      <c r="D22" s="94" t="s">
        <v>199</v>
      </c>
      <c r="E22"/>
    </row>
    <row r="23" spans="2:5" ht="25.15" customHeight="1" x14ac:dyDescent="0.2">
      <c r="B23" s="92">
        <v>56</v>
      </c>
      <c r="C23" s="94" t="s">
        <v>186</v>
      </c>
      <c r="D23" s="94" t="s">
        <v>205</v>
      </c>
      <c r="E23"/>
    </row>
    <row r="24" spans="2:5" ht="25.15" customHeight="1" x14ac:dyDescent="0.2">
      <c r="B24" s="92">
        <v>62</v>
      </c>
      <c r="C24" s="94" t="s">
        <v>186</v>
      </c>
      <c r="D24" s="94" t="s">
        <v>1086</v>
      </c>
      <c r="E24"/>
    </row>
    <row r="25" spans="2:5" ht="25.15" customHeight="1" x14ac:dyDescent="0.2">
      <c r="B25" s="92">
        <v>66</v>
      </c>
      <c r="C25" s="94" t="s">
        <v>232</v>
      </c>
      <c r="D25" s="94" t="s">
        <v>1092</v>
      </c>
      <c r="E25"/>
    </row>
    <row r="26" spans="2:5" ht="25.15" customHeight="1" x14ac:dyDescent="0.2">
      <c r="B26" s="92">
        <v>71</v>
      </c>
      <c r="C26" s="94" t="s">
        <v>259</v>
      </c>
      <c r="D26" s="94" t="s">
        <v>490</v>
      </c>
      <c r="E26"/>
    </row>
    <row r="27" spans="2:5" ht="25.15" customHeight="1" x14ac:dyDescent="0.2">
      <c r="B27" s="92">
        <v>75</v>
      </c>
      <c r="C27" s="94" t="s">
        <v>264</v>
      </c>
      <c r="D27" s="94" t="s">
        <v>1121</v>
      </c>
      <c r="E27"/>
    </row>
    <row r="28" spans="2:5" ht="25.15" customHeight="1" x14ac:dyDescent="0.2">
      <c r="B28" s="92">
        <v>78</v>
      </c>
      <c r="C28" s="94" t="s">
        <v>264</v>
      </c>
      <c r="D28" s="94" t="s">
        <v>1122</v>
      </c>
      <c r="E28"/>
    </row>
    <row r="29" spans="2:5" ht="25.15" customHeight="1" x14ac:dyDescent="0.2">
      <c r="B29" s="92">
        <v>80</v>
      </c>
      <c r="C29" s="94" t="s">
        <v>264</v>
      </c>
      <c r="D29" s="94" t="s">
        <v>491</v>
      </c>
      <c r="E29"/>
    </row>
    <row r="30" spans="2:5" ht="25.15" customHeight="1" x14ac:dyDescent="0.2">
      <c r="B30" s="92">
        <v>83</v>
      </c>
      <c r="C30" s="94" t="s">
        <v>303</v>
      </c>
      <c r="D30" s="94" t="s">
        <v>494</v>
      </c>
      <c r="E30"/>
    </row>
    <row r="31" spans="2:5" ht="25.15" customHeight="1" x14ac:dyDescent="0.2">
      <c r="B31" s="92">
        <v>84</v>
      </c>
      <c r="C31" s="94" t="s">
        <v>303</v>
      </c>
      <c r="D31" s="94" t="s">
        <v>306</v>
      </c>
      <c r="E31"/>
    </row>
    <row r="32" spans="2:5" ht="25.15" customHeight="1" x14ac:dyDescent="0.2">
      <c r="B32" s="92">
        <v>86</v>
      </c>
      <c r="C32" s="94" t="s">
        <v>317</v>
      </c>
      <c r="D32" s="94" t="s">
        <v>314</v>
      </c>
      <c r="E32"/>
    </row>
    <row r="33" spans="2:5" ht="25.15" customHeight="1" x14ac:dyDescent="0.2">
      <c r="B33" s="92">
        <v>89</v>
      </c>
      <c r="C33" s="94" t="s">
        <v>322</v>
      </c>
      <c r="D33" s="94" t="s">
        <v>495</v>
      </c>
      <c r="E33"/>
    </row>
    <row r="34" spans="2:5" ht="25.15" customHeight="1" x14ac:dyDescent="0.2">
      <c r="B34" s="92">
        <v>90</v>
      </c>
      <c r="C34" s="94" t="s">
        <v>322</v>
      </c>
      <c r="D34" s="94" t="s">
        <v>1251</v>
      </c>
      <c r="E34"/>
    </row>
    <row r="35" spans="2:5" ht="25.15" customHeight="1" x14ac:dyDescent="0.2">
      <c r="B35" s="92">
        <v>96</v>
      </c>
      <c r="C35" s="94" t="s">
        <v>346</v>
      </c>
      <c r="D35" s="94" t="s">
        <v>1088</v>
      </c>
      <c r="E35"/>
    </row>
    <row r="36" spans="2:5" ht="25.15" customHeight="1" x14ac:dyDescent="0.2">
      <c r="B36" s="92">
        <v>98</v>
      </c>
      <c r="C36" s="94" t="s">
        <v>322</v>
      </c>
      <c r="D36" s="94" t="s">
        <v>351</v>
      </c>
      <c r="E36"/>
    </row>
    <row r="37" spans="2:5" ht="25.15" customHeight="1" x14ac:dyDescent="0.2">
      <c r="B37" s="92">
        <v>99</v>
      </c>
      <c r="C37" s="94" t="s">
        <v>322</v>
      </c>
      <c r="D37" s="94" t="s">
        <v>355</v>
      </c>
      <c r="E37"/>
    </row>
    <row r="38" spans="2:5" ht="25.15" customHeight="1" x14ac:dyDescent="0.2">
      <c r="B38" s="92">
        <v>100</v>
      </c>
      <c r="C38" s="94" t="s">
        <v>322</v>
      </c>
      <c r="D38" s="94" t="s">
        <v>360</v>
      </c>
      <c r="E38"/>
    </row>
    <row r="39" spans="2:5" ht="25.15" customHeight="1" x14ac:dyDescent="0.2">
      <c r="B39" s="92">
        <v>102</v>
      </c>
      <c r="C39" s="94" t="s">
        <v>322</v>
      </c>
      <c r="D39" s="94" t="s">
        <v>496</v>
      </c>
      <c r="E39"/>
    </row>
    <row r="40" spans="2:5" ht="25.15" customHeight="1" x14ac:dyDescent="0.2">
      <c r="B40" s="92">
        <v>108</v>
      </c>
      <c r="C40" s="94" t="s">
        <v>346</v>
      </c>
      <c r="D40" s="94" t="s">
        <v>498</v>
      </c>
      <c r="E40"/>
    </row>
    <row r="41" spans="2:5" ht="25.15" customHeight="1" x14ac:dyDescent="0.2">
      <c r="B41" s="92">
        <v>111</v>
      </c>
      <c r="C41" s="94" t="s">
        <v>382</v>
      </c>
      <c r="D41" s="94" t="s">
        <v>389</v>
      </c>
      <c r="E41"/>
    </row>
    <row r="42" spans="2:5" ht="25.15" customHeight="1" x14ac:dyDescent="0.2">
      <c r="B42" s="92">
        <v>112</v>
      </c>
      <c r="C42" s="94" t="s">
        <v>396</v>
      </c>
      <c r="D42" s="94" t="s">
        <v>393</v>
      </c>
      <c r="E42"/>
    </row>
    <row r="43" spans="2:5" ht="25.15" customHeight="1" x14ac:dyDescent="0.2">
      <c r="B43"/>
      <c r="C43"/>
      <c r="D43"/>
      <c r="E43"/>
    </row>
    <row r="44" spans="2:5" ht="25.15" customHeight="1" x14ac:dyDescent="0.2">
      <c r="B44"/>
      <c r="C44"/>
      <c r="D44"/>
      <c r="E44"/>
    </row>
    <row r="45" spans="2:5" ht="25.15" customHeight="1" x14ac:dyDescent="0.2">
      <c r="B45"/>
      <c r="C45"/>
      <c r="D45"/>
      <c r="E45"/>
    </row>
    <row r="46" spans="2:5" ht="25.15" customHeight="1" x14ac:dyDescent="0.2">
      <c r="B46"/>
      <c r="C46"/>
      <c r="D46"/>
      <c r="E46"/>
    </row>
    <row r="47" spans="2:5" ht="25.15" customHeight="1" x14ac:dyDescent="0.2">
      <c r="B47"/>
      <c r="C47"/>
      <c r="D47"/>
      <c r="E47"/>
    </row>
    <row r="48" spans="2:5" ht="25.15" customHeight="1" x14ac:dyDescent="0.2">
      <c r="B48"/>
      <c r="C48"/>
      <c r="D48"/>
      <c r="E48"/>
    </row>
    <row r="49" spans="2:5" ht="25.15" customHeight="1" x14ac:dyDescent="0.2">
      <c r="B49"/>
      <c r="C49"/>
      <c r="D49"/>
      <c r="E49"/>
    </row>
    <row r="50" spans="2:5" ht="25.15" customHeight="1" x14ac:dyDescent="0.2">
      <c r="B50"/>
      <c r="C50"/>
      <c r="D50"/>
      <c r="E50"/>
    </row>
    <row r="51" spans="2:5" ht="25.15" customHeight="1" x14ac:dyDescent="0.2">
      <c r="B51"/>
      <c r="C51"/>
      <c r="D51"/>
      <c r="E51"/>
    </row>
    <row r="52" spans="2:5" ht="25.15" customHeight="1" x14ac:dyDescent="0.2">
      <c r="B52"/>
      <c r="C52"/>
      <c r="D52"/>
      <c r="E52"/>
    </row>
    <row r="53" spans="2:5" ht="25.15" customHeight="1" x14ac:dyDescent="0.2">
      <c r="B53"/>
      <c r="C53"/>
      <c r="D53"/>
      <c r="E53"/>
    </row>
    <row r="54" spans="2:5" ht="25.15" customHeight="1" x14ac:dyDescent="0.2">
      <c r="B54"/>
      <c r="C54"/>
      <c r="D54"/>
      <c r="E54"/>
    </row>
    <row r="55" spans="2:5" ht="25.15" customHeight="1" x14ac:dyDescent="0.2">
      <c r="B55"/>
      <c r="C55"/>
      <c r="D55"/>
      <c r="E55"/>
    </row>
    <row r="56" spans="2:5" ht="25.15" customHeight="1" x14ac:dyDescent="0.2">
      <c r="B56"/>
      <c r="C56"/>
      <c r="D56"/>
      <c r="E56"/>
    </row>
    <row r="57" spans="2:5" ht="25.15" customHeight="1" x14ac:dyDescent="0.2">
      <c r="B57"/>
      <c r="C57"/>
      <c r="D57"/>
      <c r="E57"/>
    </row>
    <row r="58" spans="2:5" ht="25.15" customHeight="1" x14ac:dyDescent="0.2">
      <c r="B58"/>
      <c r="C58"/>
      <c r="D58"/>
      <c r="E58"/>
    </row>
    <row r="59" spans="2:5" ht="25.15" customHeight="1" x14ac:dyDescent="0.2">
      <c r="B59"/>
      <c r="C59"/>
      <c r="D59"/>
      <c r="E59"/>
    </row>
    <row r="60" spans="2:5" ht="25.15" customHeight="1" x14ac:dyDescent="0.2">
      <c r="B60"/>
      <c r="C60"/>
      <c r="D60"/>
      <c r="E60"/>
    </row>
    <row r="61" spans="2:5" ht="25.15" customHeight="1" x14ac:dyDescent="0.2">
      <c r="B61"/>
      <c r="C61"/>
      <c r="D61"/>
      <c r="E61"/>
    </row>
    <row r="62" spans="2:5" ht="25.15" customHeight="1" x14ac:dyDescent="0.2">
      <c r="B62"/>
      <c r="C62"/>
      <c r="D62"/>
      <c r="E62"/>
    </row>
    <row r="63" spans="2:5" ht="25.15" customHeight="1" x14ac:dyDescent="0.2">
      <c r="B63"/>
      <c r="C63"/>
      <c r="D63"/>
      <c r="E63"/>
    </row>
    <row r="64" spans="2:5" ht="25.15" customHeight="1" x14ac:dyDescent="0.2">
      <c r="B64"/>
      <c r="C64"/>
      <c r="D64"/>
      <c r="E64"/>
    </row>
    <row r="65" spans="2:5" ht="25.15" customHeight="1" x14ac:dyDescent="0.2">
      <c r="B65"/>
      <c r="C65"/>
      <c r="D65"/>
      <c r="E65"/>
    </row>
    <row r="66" spans="2:5" ht="25.15" customHeight="1" x14ac:dyDescent="0.2">
      <c r="B66"/>
      <c r="C66"/>
      <c r="D66"/>
      <c r="E66"/>
    </row>
    <row r="67" spans="2:5" ht="25.15" customHeight="1" x14ac:dyDescent="0.2">
      <c r="B67"/>
      <c r="C67"/>
      <c r="D67"/>
      <c r="E67"/>
    </row>
    <row r="68" spans="2:5" ht="25.15" customHeight="1" x14ac:dyDescent="0.2">
      <c r="B68"/>
      <c r="C68"/>
      <c r="D68"/>
      <c r="E68"/>
    </row>
    <row r="69" spans="2:5" ht="25.15" customHeight="1" x14ac:dyDescent="0.2">
      <c r="B69"/>
      <c r="C69"/>
      <c r="D69"/>
      <c r="E69"/>
    </row>
    <row r="70" spans="2:5" ht="25.15" customHeight="1" x14ac:dyDescent="0.2">
      <c r="B70"/>
      <c r="C70"/>
      <c r="D70"/>
      <c r="E70"/>
    </row>
    <row r="71" spans="2:5" ht="25.15" customHeight="1" x14ac:dyDescent="0.2">
      <c r="B71"/>
      <c r="C71"/>
      <c r="D71"/>
      <c r="E71"/>
    </row>
    <row r="72" spans="2:5" ht="25.15" customHeight="1" x14ac:dyDescent="0.2">
      <c r="B72"/>
      <c r="C72"/>
      <c r="D72"/>
      <c r="E72"/>
    </row>
    <row r="73" spans="2:5" ht="25.15" customHeight="1" x14ac:dyDescent="0.2">
      <c r="B73"/>
      <c r="C73"/>
      <c r="D73"/>
      <c r="E73"/>
    </row>
    <row r="74" spans="2:5" ht="25.15" customHeight="1" x14ac:dyDescent="0.2">
      <c r="B74"/>
      <c r="C74"/>
      <c r="D74"/>
      <c r="E74"/>
    </row>
    <row r="75" spans="2:5" ht="25.15" customHeight="1" x14ac:dyDescent="0.2">
      <c r="B75"/>
      <c r="C75"/>
      <c r="D75"/>
      <c r="E75"/>
    </row>
    <row r="76" spans="2:5" ht="25.15" customHeight="1" x14ac:dyDescent="0.2">
      <c r="B76"/>
      <c r="C76"/>
      <c r="D76"/>
      <c r="E76"/>
    </row>
    <row r="77" spans="2:5" ht="25.15" customHeight="1" x14ac:dyDescent="0.2">
      <c r="B77"/>
      <c r="C77"/>
      <c r="D77"/>
      <c r="E77"/>
    </row>
    <row r="78" spans="2:5" ht="25.15" customHeight="1" x14ac:dyDescent="0.2">
      <c r="B78"/>
      <c r="C78"/>
      <c r="D78"/>
      <c r="E78"/>
    </row>
    <row r="79" spans="2:5" ht="25.15" customHeight="1" x14ac:dyDescent="0.2">
      <c r="B79"/>
      <c r="C79"/>
      <c r="D79"/>
      <c r="E79"/>
    </row>
    <row r="80" spans="2:5" ht="25.15" customHeight="1" x14ac:dyDescent="0.2">
      <c r="B80"/>
      <c r="C80"/>
      <c r="D80"/>
      <c r="E80"/>
    </row>
    <row r="81" spans="2:5" ht="25.15" customHeight="1" x14ac:dyDescent="0.2">
      <c r="B81"/>
      <c r="C81"/>
      <c r="D81"/>
      <c r="E81"/>
    </row>
    <row r="82" spans="2:5" ht="25.15" customHeight="1" x14ac:dyDescent="0.2">
      <c r="B82"/>
      <c r="C82"/>
      <c r="D82"/>
      <c r="E82"/>
    </row>
    <row r="83" spans="2:5" ht="25.15" customHeight="1" x14ac:dyDescent="0.2">
      <c r="B83"/>
      <c r="C83"/>
      <c r="D83"/>
      <c r="E83"/>
    </row>
    <row r="84" spans="2:5" ht="25.15" customHeight="1" x14ac:dyDescent="0.2">
      <c r="B84"/>
      <c r="C84"/>
      <c r="D84"/>
      <c r="E84"/>
    </row>
    <row r="85" spans="2:5" ht="25.15" customHeight="1" x14ac:dyDescent="0.2">
      <c r="B85"/>
      <c r="C85"/>
      <c r="D85"/>
      <c r="E85"/>
    </row>
    <row r="86" spans="2:5" ht="25.15" customHeight="1" x14ac:dyDescent="0.2">
      <c r="B86"/>
      <c r="C86"/>
      <c r="D86"/>
      <c r="E86"/>
    </row>
    <row r="87" spans="2:5" ht="25.15" customHeight="1" x14ac:dyDescent="0.2">
      <c r="B87"/>
      <c r="C87"/>
      <c r="D87"/>
      <c r="E87"/>
    </row>
    <row r="88" spans="2:5" ht="25.15" customHeight="1" x14ac:dyDescent="0.2">
      <c r="B88"/>
      <c r="C88"/>
      <c r="D88"/>
      <c r="E88"/>
    </row>
    <row r="89" spans="2:5" ht="25.15" customHeight="1" x14ac:dyDescent="0.2">
      <c r="B89"/>
      <c r="C89"/>
      <c r="D89"/>
      <c r="E89"/>
    </row>
    <row r="90" spans="2:5" ht="25.15" customHeight="1" x14ac:dyDescent="0.2">
      <c r="B90"/>
      <c r="C90"/>
      <c r="D90"/>
      <c r="E90"/>
    </row>
    <row r="91" spans="2:5" ht="25.15" customHeight="1" x14ac:dyDescent="0.2">
      <c r="B91"/>
      <c r="C91"/>
      <c r="D91"/>
      <c r="E91"/>
    </row>
    <row r="92" spans="2:5" ht="25.15" customHeight="1" x14ac:dyDescent="0.2">
      <c r="B92"/>
      <c r="C92"/>
      <c r="D92"/>
      <c r="E92"/>
    </row>
    <row r="93" spans="2:5" ht="25.15" customHeight="1" x14ac:dyDescent="0.2">
      <c r="B93"/>
      <c r="C93"/>
      <c r="D93"/>
      <c r="E93"/>
    </row>
    <row r="94" spans="2:5" ht="25.15" customHeight="1" x14ac:dyDescent="0.2">
      <c r="B94"/>
      <c r="C94"/>
      <c r="D94"/>
      <c r="E94"/>
    </row>
    <row r="95" spans="2:5" ht="25.15" customHeight="1" x14ac:dyDescent="0.2">
      <c r="B95"/>
      <c r="C95"/>
      <c r="D95"/>
      <c r="E95"/>
    </row>
    <row r="96" spans="2:5" ht="25.15" customHeight="1" x14ac:dyDescent="0.2">
      <c r="B96"/>
      <c r="C96"/>
      <c r="D96"/>
      <c r="E96"/>
    </row>
    <row r="97" spans="2:5" ht="25.15" customHeight="1" x14ac:dyDescent="0.2">
      <c r="B97"/>
      <c r="C97"/>
      <c r="D97"/>
      <c r="E97"/>
    </row>
    <row r="98" spans="2:5" ht="25.15" customHeight="1" x14ac:dyDescent="0.2">
      <c r="B98"/>
      <c r="C98"/>
      <c r="D98"/>
      <c r="E98"/>
    </row>
    <row r="99" spans="2:5" ht="25.15" customHeight="1" x14ac:dyDescent="0.2">
      <c r="B99"/>
      <c r="C99"/>
      <c r="D99"/>
      <c r="E99"/>
    </row>
    <row r="100" spans="2:5" ht="25.15" customHeight="1" x14ac:dyDescent="0.2">
      <c r="B100"/>
      <c r="C100"/>
      <c r="D100"/>
      <c r="E100"/>
    </row>
    <row r="101" spans="2:5" ht="25.15" customHeight="1" x14ac:dyDescent="0.2">
      <c r="B101"/>
      <c r="C101"/>
      <c r="D101"/>
      <c r="E101"/>
    </row>
    <row r="102" spans="2:5" ht="25.15" customHeight="1" x14ac:dyDescent="0.2">
      <c r="B102"/>
      <c r="C102"/>
      <c r="D102"/>
      <c r="E102"/>
    </row>
    <row r="103" spans="2:5" ht="25.15" customHeight="1" x14ac:dyDescent="0.2">
      <c r="B103"/>
      <c r="C103"/>
      <c r="D103"/>
      <c r="E103"/>
    </row>
    <row r="104" spans="2:5" ht="25.15" customHeight="1" x14ac:dyDescent="0.2">
      <c r="B104"/>
      <c r="C104"/>
      <c r="D104"/>
      <c r="E104"/>
    </row>
    <row r="105" spans="2:5" ht="25.15" customHeight="1" x14ac:dyDescent="0.2">
      <c r="B105"/>
      <c r="C105"/>
      <c r="D105"/>
      <c r="E105"/>
    </row>
    <row r="106" spans="2:5" ht="25.15" customHeight="1" x14ac:dyDescent="0.2">
      <c r="B106"/>
      <c r="C106"/>
      <c r="D106"/>
      <c r="E106"/>
    </row>
    <row r="107" spans="2:5" ht="25.15" customHeight="1" x14ac:dyDescent="0.2">
      <c r="B107"/>
      <c r="C107"/>
      <c r="D107"/>
      <c r="E107"/>
    </row>
    <row r="108" spans="2:5" ht="25.15" customHeight="1" x14ac:dyDescent="0.2">
      <c r="B108"/>
      <c r="C108"/>
      <c r="D108"/>
      <c r="E108"/>
    </row>
    <row r="109" spans="2:5" ht="25.15" customHeight="1" x14ac:dyDescent="0.2">
      <c r="B109"/>
      <c r="C109"/>
      <c r="D109"/>
      <c r="E109"/>
    </row>
    <row r="110" spans="2:5" ht="25.15" customHeight="1" x14ac:dyDescent="0.2">
      <c r="B110"/>
      <c r="C110"/>
      <c r="D110"/>
      <c r="E110"/>
    </row>
    <row r="111" spans="2:5" ht="25.15" customHeight="1" x14ac:dyDescent="0.2">
      <c r="B111"/>
      <c r="C111"/>
      <c r="D111"/>
      <c r="E111"/>
    </row>
    <row r="112" spans="2:5" ht="25.15" customHeight="1" x14ac:dyDescent="0.2">
      <c r="B112"/>
      <c r="C112"/>
      <c r="D112"/>
      <c r="E112"/>
    </row>
    <row r="113" spans="2:5" ht="25.15" customHeight="1" x14ac:dyDescent="0.2">
      <c r="B113"/>
      <c r="C113"/>
      <c r="D113"/>
      <c r="E113"/>
    </row>
    <row r="114" spans="2:5" ht="25.15" customHeight="1" x14ac:dyDescent="0.2">
      <c r="B114"/>
      <c r="C114"/>
      <c r="D114"/>
      <c r="E114"/>
    </row>
    <row r="115" spans="2:5" ht="25.15" customHeight="1" x14ac:dyDescent="0.2">
      <c r="B115"/>
      <c r="C115"/>
      <c r="D115"/>
      <c r="E115"/>
    </row>
    <row r="116" spans="2:5" ht="25.15" customHeight="1" x14ac:dyDescent="0.2">
      <c r="B116"/>
      <c r="C116"/>
      <c r="D116"/>
      <c r="E116"/>
    </row>
  </sheetData>
  <pageMargins left="0.7" right="0.7" top="0.78740157499999996" bottom="0.78740157499999996"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6"/>
  <sheetViews>
    <sheetView showGridLines="0" workbookViewId="0">
      <selection activeCell="C4" sqref="C4"/>
    </sheetView>
  </sheetViews>
  <sheetFormatPr baseColWidth="10" defaultColWidth="10.88671875" defaultRowHeight="25.15" customHeight="1" x14ac:dyDescent="0.2"/>
  <cols>
    <col min="1" max="1" width="6.6640625" style="7" customWidth="1"/>
    <col min="2" max="2" width="10.109375" style="7" customWidth="1"/>
    <col min="3" max="3" width="22.21875" style="7" customWidth="1"/>
    <col min="4" max="4" width="42.21875" style="7" customWidth="1"/>
    <col min="5" max="5" width="21.77734375" style="7" customWidth="1"/>
    <col min="6" max="6" width="8" style="7" customWidth="1"/>
    <col min="7" max="7" width="6.77734375" style="7" customWidth="1"/>
    <col min="8" max="9" width="7.77734375" style="7" customWidth="1"/>
    <col min="10" max="10" width="6.5546875" style="7" customWidth="1"/>
    <col min="11" max="11" width="7.21875" style="7" customWidth="1"/>
    <col min="12" max="12" width="10.77734375" style="7" customWidth="1"/>
    <col min="13" max="13" width="16.109375" style="7" customWidth="1"/>
    <col min="14" max="15" width="7.77734375" style="7" customWidth="1"/>
    <col min="16" max="16" width="8.77734375" style="7" customWidth="1"/>
    <col min="17" max="17" width="11.109375" style="7" customWidth="1"/>
    <col min="18" max="18" width="13.109375" style="7" customWidth="1"/>
    <col min="19" max="19" width="4.5546875" style="7" customWidth="1"/>
    <col min="20" max="20" width="10.44140625" style="7" customWidth="1"/>
    <col min="21" max="21" width="6.6640625" style="7" customWidth="1"/>
    <col min="22" max="22" width="8.6640625" style="7" customWidth="1"/>
    <col min="23" max="23" width="6.5546875" style="7" customWidth="1"/>
    <col min="24" max="24" width="5.21875" style="7" customWidth="1"/>
    <col min="25" max="25" width="7.44140625" style="7" customWidth="1"/>
    <col min="26" max="26" width="10.77734375" style="7" customWidth="1"/>
    <col min="27" max="27" width="9.21875" style="7" customWidth="1"/>
    <col min="28" max="28" width="12.21875" style="7" customWidth="1"/>
    <col min="29" max="29" width="11.77734375" style="7" customWidth="1"/>
    <col min="30" max="30" width="9.6640625" style="7" customWidth="1"/>
    <col min="31" max="32" width="10.21875" style="7" customWidth="1"/>
    <col min="33" max="33" width="8.77734375" style="7" customWidth="1"/>
    <col min="34" max="34" width="10.88671875" style="7" customWidth="1"/>
    <col min="35" max="35" width="10.77734375" style="7" customWidth="1"/>
    <col min="36" max="36" width="8.5546875" style="7" customWidth="1"/>
    <col min="37" max="37" width="14.21875" style="7" customWidth="1"/>
    <col min="38" max="38" width="28.6640625" style="7" customWidth="1"/>
    <col min="39" max="39" width="28" style="7" customWidth="1"/>
    <col min="40" max="40" width="26.77734375" style="7" customWidth="1"/>
    <col min="41" max="41" width="27.21875" style="7" customWidth="1"/>
    <col min="42" max="42" width="31.5546875" style="7" customWidth="1"/>
    <col min="43" max="43" width="35.77734375" style="7" customWidth="1"/>
    <col min="44" max="44" width="28.77734375" style="7" customWidth="1"/>
    <col min="45" max="45" width="18" style="7" customWidth="1"/>
    <col min="46" max="46" width="31.21875" style="7" customWidth="1"/>
    <col min="47" max="47" width="22.77734375" style="7" customWidth="1"/>
    <col min="48" max="48" width="22.5546875" style="7" customWidth="1"/>
    <col min="49" max="49" width="22.21875" style="7" customWidth="1"/>
    <col min="50" max="50" width="19.21875" style="7" customWidth="1"/>
    <col min="51" max="51" width="22.77734375" style="7" customWidth="1"/>
    <col min="52" max="52" width="18" style="7" customWidth="1"/>
    <col min="53" max="53" width="25.21875" style="7" customWidth="1"/>
    <col min="54" max="54" width="20.5546875" style="7" customWidth="1"/>
    <col min="55" max="55" width="22.109375" style="7" customWidth="1"/>
    <col min="56" max="56" width="20.77734375" style="7" customWidth="1"/>
    <col min="57" max="57" width="29.44140625" style="7" customWidth="1"/>
    <col min="58" max="58" width="24.6640625" style="7" customWidth="1"/>
    <col min="59" max="59" width="16.77734375" style="7" customWidth="1"/>
    <col min="60" max="60" width="23" style="7" customWidth="1"/>
    <col min="61" max="61" width="22.6640625" style="7" customWidth="1"/>
    <col min="62" max="62" width="19.44140625" style="7" customWidth="1"/>
    <col min="63" max="63" width="21.6640625" style="7" customWidth="1"/>
    <col min="64" max="64" width="40.6640625" style="7" customWidth="1"/>
    <col min="65" max="65" width="20" style="7" customWidth="1"/>
    <col min="66" max="66" width="21.21875" style="7" customWidth="1"/>
    <col min="67" max="67" width="23.21875" style="7" customWidth="1"/>
    <col min="68" max="68" width="32.6640625" style="7" customWidth="1"/>
    <col min="69" max="69" width="25.21875" style="7" customWidth="1"/>
    <col min="70" max="70" width="18" style="7" customWidth="1"/>
    <col min="71" max="71" width="19.44140625" style="7" customWidth="1"/>
    <col min="72" max="72" width="18.109375" style="7" customWidth="1"/>
    <col min="73" max="73" width="17.109375" style="7" customWidth="1"/>
    <col min="74" max="74" width="20.5546875" style="7" customWidth="1"/>
    <col min="75" max="75" width="16.6640625" style="7" customWidth="1"/>
    <col min="76" max="76" width="16.5546875" style="7" customWidth="1"/>
    <col min="77" max="77" width="19.6640625" style="7" customWidth="1"/>
    <col min="78" max="78" width="31.109375" style="7" customWidth="1"/>
    <col min="79" max="79" width="17.77734375" style="7" customWidth="1"/>
    <col min="80" max="80" width="44" style="7" customWidth="1"/>
    <col min="81" max="81" width="22.5546875" style="7" customWidth="1"/>
    <col min="82" max="82" width="23.21875" style="7" customWidth="1"/>
    <col min="83" max="83" width="24.21875" style="7" customWidth="1"/>
    <col min="84" max="84" width="22.6640625" style="7" customWidth="1"/>
    <col min="85" max="85" width="19.21875" style="7" customWidth="1"/>
    <col min="86" max="86" width="25" style="7" customWidth="1"/>
    <col min="87" max="87" width="25.6640625" style="7" customWidth="1"/>
    <col min="88" max="88" width="22.77734375" style="7" customWidth="1"/>
    <col min="89" max="89" width="34.21875" style="7" customWidth="1"/>
    <col min="90" max="90" width="24" style="7" customWidth="1"/>
    <col min="91" max="91" width="25.6640625" style="7" customWidth="1"/>
    <col min="92" max="92" width="27.77734375" style="7" customWidth="1"/>
    <col min="93" max="93" width="16.44140625" style="7" customWidth="1"/>
    <col min="94" max="94" width="15.6640625" style="7" customWidth="1"/>
    <col min="95" max="95" width="34.77734375" style="7" customWidth="1"/>
    <col min="96" max="96" width="28.77734375" style="7" customWidth="1"/>
    <col min="97" max="97" width="30.109375" style="7" customWidth="1"/>
    <col min="98" max="98" width="29.21875" style="7" customWidth="1"/>
    <col min="99" max="99" width="35.77734375" style="7" customWidth="1"/>
    <col min="100" max="100" width="29.21875" style="7" customWidth="1"/>
    <col min="101" max="101" width="31.77734375" style="7" customWidth="1"/>
    <col min="102" max="102" width="30.21875" style="7" customWidth="1"/>
    <col min="103" max="103" width="27.21875" style="7" customWidth="1"/>
    <col min="104" max="104" width="25" style="7" customWidth="1"/>
    <col min="105" max="105" width="46" style="7" customWidth="1"/>
    <col min="106" max="106" width="61.109375" style="7" customWidth="1"/>
    <col min="107" max="107" width="27.77734375" style="7" customWidth="1"/>
    <col min="108" max="108" width="26.44140625" style="7" customWidth="1"/>
    <col min="109" max="109" width="19.21875" style="7" customWidth="1"/>
    <col min="110" max="110" width="22.5546875" style="7" customWidth="1"/>
    <col min="111" max="111" width="32.77734375" style="7" customWidth="1"/>
    <col min="112" max="112" width="41.77734375" style="7" customWidth="1"/>
    <col min="113" max="113" width="26.6640625" style="7" customWidth="1"/>
    <col min="114" max="114" width="20.21875" style="7" customWidth="1"/>
    <col min="115" max="115" width="29.44140625" style="7" customWidth="1"/>
    <col min="116" max="116" width="14.21875" style="7" customWidth="1"/>
    <col min="117" max="117" width="18.5546875" style="7" customWidth="1"/>
    <col min="118" max="118" width="22.5546875" style="7" customWidth="1"/>
    <col min="119" max="119" width="18.5546875" style="7" customWidth="1"/>
    <col min="120" max="120" width="42.109375" style="7" customWidth="1"/>
    <col min="121" max="121" width="18.5546875" style="7" customWidth="1"/>
    <col min="122" max="122" width="28.6640625" style="7" customWidth="1"/>
    <col min="123" max="123" width="18.5546875" style="7" customWidth="1"/>
    <col min="124" max="124" width="48.6640625" style="7" customWidth="1"/>
    <col min="125" max="125" width="18.5546875" style="7" customWidth="1"/>
    <col min="126" max="126" width="22.6640625" style="7" customWidth="1"/>
    <col min="127" max="127" width="18.5546875" style="7" customWidth="1"/>
    <col min="128" max="128" width="16.5546875" style="7" customWidth="1"/>
    <col min="129" max="129" width="18.5546875" style="7" customWidth="1"/>
    <col min="130" max="130" width="34.21875" style="7" customWidth="1"/>
    <col min="131" max="131" width="18.5546875" style="7" customWidth="1"/>
    <col min="132" max="132" width="29.21875" style="7" customWidth="1"/>
    <col min="133" max="133" width="18.5546875" style="7" customWidth="1"/>
    <col min="134" max="134" width="16.77734375" style="7" customWidth="1"/>
    <col min="135" max="135" width="18.5546875" style="7" customWidth="1"/>
    <col min="136" max="136" width="32" style="7" customWidth="1"/>
    <col min="137" max="137" width="18.5546875" style="7" customWidth="1"/>
    <col min="138" max="138" width="31.109375" style="7" customWidth="1"/>
    <col min="139" max="139" width="18.5546875" style="7" customWidth="1"/>
    <col min="140" max="140" width="27.109375" style="7" customWidth="1"/>
    <col min="141" max="141" width="18.5546875" style="7" customWidth="1"/>
    <col min="142" max="142" width="23.21875" style="7" customWidth="1"/>
    <col min="143" max="143" width="18.5546875" style="7" customWidth="1"/>
    <col min="144" max="144" width="28" style="7" customWidth="1"/>
    <col min="145" max="145" width="18.5546875" style="7" customWidth="1"/>
    <col min="146" max="146" width="40.6640625" style="7" customWidth="1"/>
    <col min="147" max="147" width="18.5546875" style="7" customWidth="1"/>
    <col min="148" max="148" width="29.44140625" style="7" customWidth="1"/>
    <col min="149" max="149" width="18.5546875" style="7" customWidth="1"/>
    <col min="150" max="150" width="23" style="7" customWidth="1"/>
    <col min="151" max="151" width="18.5546875" style="7" customWidth="1"/>
    <col min="152" max="152" width="20.77734375" style="7" customWidth="1"/>
    <col min="153" max="153" width="18.5546875" style="7" customWidth="1"/>
    <col min="154" max="154" width="22.109375" style="7" customWidth="1"/>
    <col min="155" max="155" width="18.5546875" style="7" customWidth="1"/>
    <col min="156" max="156" width="22.6640625" style="7" customWidth="1"/>
    <col min="157" max="157" width="18.5546875" style="7" customWidth="1"/>
    <col min="158" max="158" width="22.21875" style="7" customWidth="1"/>
    <col min="159" max="159" width="18.5546875" style="7" customWidth="1"/>
    <col min="160" max="160" width="25.21875" style="7" customWidth="1"/>
    <col min="161" max="161" width="18.5546875" style="7" customWidth="1"/>
    <col min="162" max="162" width="23.21875" style="7" customWidth="1"/>
    <col min="163" max="163" width="18.5546875" style="7" customWidth="1"/>
    <col min="164" max="164" width="32.77734375" style="7" customWidth="1"/>
    <col min="165" max="165" width="18.5546875" style="7" customWidth="1"/>
    <col min="166" max="166" width="19.6640625" style="7" customWidth="1"/>
    <col min="167" max="167" width="18.5546875" style="7" customWidth="1"/>
    <col min="168" max="168" width="19.21875" style="7" customWidth="1"/>
    <col min="169" max="169" width="18.5546875" style="7" customWidth="1"/>
    <col min="170" max="170" width="30.44140625" style="7" customWidth="1"/>
    <col min="171" max="171" width="18.5546875" style="7" customWidth="1"/>
    <col min="172" max="172" width="25.6640625" style="7" customWidth="1"/>
    <col min="173" max="173" width="18.5546875" style="7" customWidth="1"/>
    <col min="174" max="174" width="44.44140625" style="7" customWidth="1"/>
    <col min="175" max="175" width="18.5546875" style="7" customWidth="1"/>
    <col min="176" max="176" width="28.77734375" style="7" customWidth="1"/>
    <col min="177" max="177" width="18.5546875" style="7" customWidth="1"/>
    <col min="178" max="178" width="27.77734375" style="7" customWidth="1"/>
    <col min="179" max="179" width="18.5546875" style="7" customWidth="1"/>
    <col min="180" max="180" width="25.109375" style="7" customWidth="1"/>
    <col min="181" max="181" width="18.5546875" style="7" customWidth="1"/>
    <col min="182" max="182" width="29.5546875" style="7" customWidth="1"/>
    <col min="183" max="183" width="18.5546875" style="7" customWidth="1"/>
    <col min="184" max="184" width="28.77734375" style="7" customWidth="1"/>
    <col min="185" max="185" width="18.5546875" style="7" customWidth="1"/>
    <col min="186" max="186" width="20.21875" style="7" customWidth="1"/>
    <col min="187" max="187" width="18.5546875" style="7" customWidth="1"/>
    <col min="188" max="188" width="46" style="7" customWidth="1"/>
    <col min="189" max="189" width="18.5546875" style="7" customWidth="1"/>
    <col min="190" max="190" width="61.109375" style="7" customWidth="1"/>
    <col min="191" max="191" width="18.5546875" style="7" customWidth="1"/>
    <col min="192" max="192" width="32.77734375" style="7" customWidth="1"/>
    <col min="193" max="193" width="18.5546875" style="7" customWidth="1"/>
    <col min="194" max="194" width="19.44140625" style="7" customWidth="1"/>
    <col min="195" max="195" width="18.5546875" style="7" customWidth="1"/>
    <col min="196" max="196" width="25" style="7" customWidth="1"/>
    <col min="197" max="197" width="18.5546875" style="7" customWidth="1"/>
    <col min="198" max="198" width="24.21875" style="7" customWidth="1"/>
    <col min="199" max="199" width="18.5546875" style="7" customWidth="1"/>
    <col min="200" max="200" width="29.44140625" style="7" customWidth="1"/>
    <col min="201" max="201" width="18.5546875" style="7" customWidth="1"/>
    <col min="202" max="202" width="23.21875" style="7" customWidth="1"/>
    <col min="203" max="203" width="18.5546875" style="7" customWidth="1"/>
    <col min="204" max="204" width="20.5546875" style="7" customWidth="1"/>
    <col min="205" max="205" width="18.5546875" style="7" customWidth="1"/>
    <col min="206" max="206" width="27.77734375" style="7" customWidth="1"/>
    <col min="207" max="207" width="18.5546875" style="7" customWidth="1"/>
    <col min="208" max="208" width="17.109375" style="7" customWidth="1"/>
    <col min="209" max="209" width="18.5546875" style="7" customWidth="1"/>
    <col min="210" max="210" width="33.44140625" style="7" customWidth="1"/>
    <col min="211" max="211" width="18.5546875" style="7" customWidth="1"/>
    <col min="212" max="212" width="29" style="7" customWidth="1"/>
    <col min="213" max="213" width="18.5546875" style="7" customWidth="1"/>
    <col min="214" max="214" width="27.77734375" style="7" customWidth="1"/>
    <col min="215" max="215" width="18.5546875" style="7" customWidth="1"/>
    <col min="216" max="216" width="22.77734375" style="7" customWidth="1"/>
    <col min="217" max="217" width="18.5546875" style="7" customWidth="1"/>
    <col min="218" max="218" width="30.21875" style="7" customWidth="1"/>
    <col min="219" max="219" width="18.5546875" style="7" customWidth="1"/>
    <col min="220" max="220" width="44" style="7" customWidth="1"/>
    <col min="221" max="221" width="18.5546875" style="7" customWidth="1"/>
    <col min="222" max="222" width="26.6640625" style="7" customWidth="1"/>
    <col min="223" max="223" width="18.5546875" style="7" customWidth="1"/>
    <col min="224" max="224" width="28.6640625" style="7" customWidth="1"/>
    <col min="225" max="225" width="18.5546875" style="7" customWidth="1"/>
    <col min="226" max="226" width="29" style="7" customWidth="1"/>
    <col min="227" max="227" width="13.21875" style="7" customWidth="1"/>
    <col min="228" max="228" width="14.21875" style="7" customWidth="1"/>
    <col min="229" max="16384" width="10.88671875" style="7"/>
  </cols>
  <sheetData>
    <row r="1" spans="2:5" ht="25.15" customHeight="1" x14ac:dyDescent="0.2">
      <c r="B1" s="91" t="s">
        <v>458</v>
      </c>
      <c r="C1" s="92" t="s">
        <v>465</v>
      </c>
    </row>
    <row r="2" spans="2:5" ht="25.15" customHeight="1" x14ac:dyDescent="0.2">
      <c r="B2"/>
      <c r="C2"/>
      <c r="D2"/>
      <c r="E2"/>
    </row>
    <row r="3" spans="2:5" ht="25.15" customHeight="1" x14ac:dyDescent="0.2">
      <c r="B3" s="91" t="s">
        <v>0</v>
      </c>
      <c r="C3" s="91" t="s">
        <v>4</v>
      </c>
      <c r="D3" s="91" t="s">
        <v>1</v>
      </c>
      <c r="E3"/>
    </row>
    <row r="4" spans="2:5" ht="25.15" customHeight="1" x14ac:dyDescent="0.2">
      <c r="B4" s="92">
        <v>23</v>
      </c>
      <c r="C4" s="93" t="s">
        <v>104</v>
      </c>
      <c r="D4" s="93" t="s">
        <v>102</v>
      </c>
      <c r="E4"/>
    </row>
    <row r="5" spans="2:5" ht="25.15" customHeight="1" x14ac:dyDescent="0.2">
      <c r="B5" s="92">
        <v>99</v>
      </c>
      <c r="C5" s="93" t="s">
        <v>322</v>
      </c>
      <c r="D5" s="93" t="s">
        <v>355</v>
      </c>
      <c r="E5"/>
    </row>
    <row r="6" spans="2:5" ht="25.15" customHeight="1" x14ac:dyDescent="0.2">
      <c r="B6"/>
      <c r="C6"/>
      <c r="D6"/>
      <c r="E6"/>
    </row>
    <row r="7" spans="2:5" ht="25.15" customHeight="1" x14ac:dyDescent="0.2">
      <c r="B7"/>
      <c r="C7"/>
      <c r="D7"/>
      <c r="E7"/>
    </row>
    <row r="8" spans="2:5" ht="25.15" customHeight="1" x14ac:dyDescent="0.2">
      <c r="B8"/>
      <c r="C8"/>
      <c r="D8"/>
      <c r="E8"/>
    </row>
    <row r="9" spans="2:5" ht="25.15" customHeight="1" x14ac:dyDescent="0.2">
      <c r="B9"/>
      <c r="C9"/>
      <c r="D9"/>
      <c r="E9"/>
    </row>
    <row r="10" spans="2:5" ht="25.15" customHeight="1" x14ac:dyDescent="0.2">
      <c r="B10"/>
      <c r="C10"/>
      <c r="D10"/>
      <c r="E10"/>
    </row>
    <row r="11" spans="2:5" ht="25.15" customHeight="1" x14ac:dyDescent="0.2">
      <c r="B11"/>
      <c r="C11"/>
      <c r="D11"/>
      <c r="E11"/>
    </row>
    <row r="12" spans="2:5" ht="25.15" customHeight="1" x14ac:dyDescent="0.2">
      <c r="B12"/>
      <c r="C12"/>
      <c r="D12"/>
      <c r="E12"/>
    </row>
    <row r="13" spans="2:5" ht="25.15" customHeight="1" x14ac:dyDescent="0.2">
      <c r="B13"/>
      <c r="C13"/>
      <c r="D13"/>
      <c r="E13"/>
    </row>
    <row r="14" spans="2:5" ht="25.15" customHeight="1" x14ac:dyDescent="0.2">
      <c r="B14"/>
      <c r="C14"/>
      <c r="D14"/>
      <c r="E14"/>
    </row>
    <row r="15" spans="2:5" ht="25.15" customHeight="1" x14ac:dyDescent="0.2">
      <c r="B15"/>
      <c r="C15"/>
      <c r="D15"/>
      <c r="E15"/>
    </row>
    <row r="16" spans="2:5" ht="25.15" customHeight="1" x14ac:dyDescent="0.2">
      <c r="B16"/>
      <c r="C16"/>
      <c r="D16"/>
      <c r="E16"/>
    </row>
    <row r="17" spans="2:5" ht="25.15" customHeight="1" x14ac:dyDescent="0.2">
      <c r="B17"/>
      <c r="C17"/>
      <c r="D17"/>
      <c r="E17"/>
    </row>
    <row r="18" spans="2:5" ht="25.15" customHeight="1" x14ac:dyDescent="0.2">
      <c r="B18"/>
      <c r="C18"/>
      <c r="D18"/>
      <c r="E18"/>
    </row>
    <row r="19" spans="2:5" ht="25.15" customHeight="1" x14ac:dyDescent="0.2">
      <c r="B19"/>
      <c r="C19"/>
      <c r="D19"/>
      <c r="E19"/>
    </row>
    <row r="20" spans="2:5" ht="25.15" customHeight="1" x14ac:dyDescent="0.2">
      <c r="B20"/>
      <c r="C20"/>
      <c r="D20"/>
      <c r="E20"/>
    </row>
    <row r="21" spans="2:5" ht="25.15" customHeight="1" x14ac:dyDescent="0.2">
      <c r="B21"/>
      <c r="C21"/>
      <c r="D21"/>
      <c r="E21"/>
    </row>
    <row r="22" spans="2:5" ht="25.15" customHeight="1" x14ac:dyDescent="0.2">
      <c r="B22"/>
      <c r="C22"/>
      <c r="D22"/>
      <c r="E22"/>
    </row>
    <row r="23" spans="2:5" ht="25.15" customHeight="1" x14ac:dyDescent="0.2">
      <c r="B23"/>
      <c r="C23"/>
      <c r="D23"/>
      <c r="E23"/>
    </row>
    <row r="24" spans="2:5" ht="25.15" customHeight="1" x14ac:dyDescent="0.2">
      <c r="B24"/>
      <c r="C24"/>
      <c r="D24"/>
      <c r="E24"/>
    </row>
    <row r="25" spans="2:5" ht="25.15" customHeight="1" x14ac:dyDescent="0.2">
      <c r="B25"/>
      <c r="C25"/>
      <c r="D25"/>
      <c r="E25"/>
    </row>
    <row r="26" spans="2:5" ht="25.15" customHeight="1" x14ac:dyDescent="0.2">
      <c r="B26"/>
      <c r="C26"/>
      <c r="D26"/>
      <c r="E26"/>
    </row>
    <row r="27" spans="2:5" ht="25.15" customHeight="1" x14ac:dyDescent="0.2">
      <c r="B27"/>
      <c r="C27"/>
      <c r="D27"/>
      <c r="E27"/>
    </row>
    <row r="28" spans="2:5" ht="25.15" customHeight="1" x14ac:dyDescent="0.2">
      <c r="B28"/>
      <c r="C28"/>
      <c r="D28"/>
      <c r="E28"/>
    </row>
    <row r="29" spans="2:5" ht="25.15" customHeight="1" x14ac:dyDescent="0.2">
      <c r="B29"/>
      <c r="C29"/>
      <c r="D29"/>
      <c r="E29"/>
    </row>
    <row r="30" spans="2:5" ht="25.15" customHeight="1" x14ac:dyDescent="0.2">
      <c r="B30"/>
      <c r="C30"/>
      <c r="D30"/>
      <c r="E30"/>
    </row>
    <row r="31" spans="2:5" ht="25.15" customHeight="1" x14ac:dyDescent="0.2">
      <c r="B31"/>
      <c r="C31"/>
      <c r="D31"/>
      <c r="E31"/>
    </row>
    <row r="32" spans="2:5" ht="25.15" customHeight="1" x14ac:dyDescent="0.2">
      <c r="B32"/>
      <c r="C32"/>
      <c r="D32"/>
      <c r="E32"/>
    </row>
    <row r="33" spans="2:5" ht="25.15" customHeight="1" x14ac:dyDescent="0.2">
      <c r="B33"/>
      <c r="C33"/>
      <c r="D33"/>
      <c r="E33"/>
    </row>
    <row r="34" spans="2:5" ht="25.15" customHeight="1" x14ac:dyDescent="0.2">
      <c r="B34"/>
      <c r="C34"/>
      <c r="D34"/>
      <c r="E34"/>
    </row>
    <row r="35" spans="2:5" ht="25.15" customHeight="1" x14ac:dyDescent="0.2">
      <c r="B35"/>
      <c r="C35"/>
      <c r="D35"/>
      <c r="E35"/>
    </row>
    <row r="36" spans="2:5" ht="25.15" customHeight="1" x14ac:dyDescent="0.2">
      <c r="B36"/>
      <c r="C36"/>
      <c r="D36"/>
      <c r="E36"/>
    </row>
    <row r="37" spans="2:5" ht="25.15" customHeight="1" x14ac:dyDescent="0.2">
      <c r="B37"/>
      <c r="C37"/>
      <c r="D37"/>
      <c r="E37"/>
    </row>
    <row r="38" spans="2:5" ht="25.15" customHeight="1" x14ac:dyDescent="0.2">
      <c r="B38"/>
      <c r="C38"/>
      <c r="D38"/>
      <c r="E38"/>
    </row>
    <row r="39" spans="2:5" ht="25.15" customHeight="1" x14ac:dyDescent="0.2">
      <c r="B39"/>
      <c r="C39"/>
      <c r="D39"/>
      <c r="E39"/>
    </row>
    <row r="40" spans="2:5" ht="25.15" customHeight="1" x14ac:dyDescent="0.2">
      <c r="B40"/>
      <c r="C40"/>
      <c r="D40"/>
      <c r="E40"/>
    </row>
    <row r="41" spans="2:5" ht="25.15" customHeight="1" x14ac:dyDescent="0.2">
      <c r="B41"/>
      <c r="C41"/>
      <c r="D41"/>
      <c r="E41"/>
    </row>
    <row r="42" spans="2:5" ht="25.15" customHeight="1" x14ac:dyDescent="0.2">
      <c r="B42"/>
      <c r="C42"/>
      <c r="D42"/>
      <c r="E42"/>
    </row>
    <row r="43" spans="2:5" ht="25.15" customHeight="1" x14ac:dyDescent="0.2">
      <c r="B43"/>
      <c r="C43"/>
      <c r="D43"/>
      <c r="E43"/>
    </row>
    <row r="44" spans="2:5" ht="25.15" customHeight="1" x14ac:dyDescent="0.2">
      <c r="B44"/>
      <c r="C44"/>
      <c r="D44"/>
      <c r="E44"/>
    </row>
    <row r="45" spans="2:5" ht="25.15" customHeight="1" x14ac:dyDescent="0.2">
      <c r="B45"/>
      <c r="C45"/>
      <c r="D45"/>
      <c r="E45"/>
    </row>
    <row r="46" spans="2:5" ht="25.15" customHeight="1" x14ac:dyDescent="0.2">
      <c r="B46"/>
      <c r="C46"/>
      <c r="D46"/>
      <c r="E46"/>
    </row>
    <row r="47" spans="2:5" ht="25.15" customHeight="1" x14ac:dyDescent="0.2">
      <c r="B47"/>
      <c r="C47"/>
      <c r="D47"/>
      <c r="E47"/>
    </row>
    <row r="48" spans="2:5" ht="25.15" customHeight="1" x14ac:dyDescent="0.2">
      <c r="B48"/>
      <c r="C48"/>
      <c r="D48"/>
      <c r="E48"/>
    </row>
    <row r="49" spans="2:5" ht="25.15" customHeight="1" x14ac:dyDescent="0.2">
      <c r="B49"/>
      <c r="C49"/>
      <c r="D49"/>
      <c r="E49"/>
    </row>
    <row r="50" spans="2:5" ht="25.15" customHeight="1" x14ac:dyDescent="0.2">
      <c r="B50"/>
      <c r="C50"/>
      <c r="D50"/>
      <c r="E50"/>
    </row>
    <row r="51" spans="2:5" ht="25.15" customHeight="1" x14ac:dyDescent="0.2">
      <c r="B51"/>
      <c r="C51"/>
      <c r="D51"/>
      <c r="E51"/>
    </row>
    <row r="52" spans="2:5" ht="25.15" customHeight="1" x14ac:dyDescent="0.2">
      <c r="B52"/>
      <c r="C52"/>
      <c r="D52"/>
      <c r="E52"/>
    </row>
    <row r="53" spans="2:5" ht="25.15" customHeight="1" x14ac:dyDescent="0.2">
      <c r="B53"/>
      <c r="C53"/>
      <c r="D53"/>
      <c r="E53"/>
    </row>
    <row r="54" spans="2:5" ht="25.15" customHeight="1" x14ac:dyDescent="0.2">
      <c r="B54"/>
      <c r="C54"/>
      <c r="D54"/>
      <c r="E54"/>
    </row>
    <row r="55" spans="2:5" ht="25.15" customHeight="1" x14ac:dyDescent="0.2">
      <c r="B55"/>
      <c r="C55"/>
      <c r="D55"/>
      <c r="E55"/>
    </row>
    <row r="56" spans="2:5" ht="25.15" customHeight="1" x14ac:dyDescent="0.2">
      <c r="B56"/>
      <c r="C56"/>
      <c r="D56"/>
      <c r="E56"/>
    </row>
    <row r="57" spans="2:5" ht="25.15" customHeight="1" x14ac:dyDescent="0.2">
      <c r="B57"/>
      <c r="C57"/>
      <c r="D57"/>
      <c r="E57"/>
    </row>
    <row r="58" spans="2:5" ht="25.15" customHeight="1" x14ac:dyDescent="0.2">
      <c r="B58"/>
      <c r="C58"/>
      <c r="D58"/>
      <c r="E58"/>
    </row>
    <row r="59" spans="2:5" ht="25.15" customHeight="1" x14ac:dyDescent="0.2">
      <c r="B59"/>
      <c r="C59"/>
      <c r="D59"/>
      <c r="E59"/>
    </row>
    <row r="60" spans="2:5" ht="25.15" customHeight="1" x14ac:dyDescent="0.2">
      <c r="B60"/>
      <c r="C60"/>
      <c r="D60"/>
      <c r="E60"/>
    </row>
    <row r="61" spans="2:5" ht="25.15" customHeight="1" x14ac:dyDescent="0.2">
      <c r="B61"/>
      <c r="C61"/>
      <c r="D61"/>
      <c r="E61"/>
    </row>
    <row r="62" spans="2:5" ht="25.15" customHeight="1" x14ac:dyDescent="0.2">
      <c r="B62"/>
      <c r="C62"/>
      <c r="D62"/>
      <c r="E62"/>
    </row>
    <row r="63" spans="2:5" ht="25.15" customHeight="1" x14ac:dyDescent="0.2">
      <c r="B63"/>
      <c r="C63"/>
      <c r="D63"/>
      <c r="E63"/>
    </row>
    <row r="64" spans="2:5" ht="25.15" customHeight="1" x14ac:dyDescent="0.2">
      <c r="B64"/>
      <c r="C64"/>
      <c r="D64"/>
      <c r="E64"/>
    </row>
    <row r="65" spans="2:5" ht="25.15" customHeight="1" x14ac:dyDescent="0.2">
      <c r="B65"/>
      <c r="C65"/>
      <c r="D65"/>
      <c r="E65"/>
    </row>
    <row r="66" spans="2:5" ht="25.15" customHeight="1" x14ac:dyDescent="0.2">
      <c r="B66"/>
      <c r="C66"/>
      <c r="D66"/>
      <c r="E66"/>
    </row>
    <row r="67" spans="2:5" ht="25.15" customHeight="1" x14ac:dyDescent="0.2">
      <c r="B67"/>
      <c r="C67"/>
      <c r="D67"/>
      <c r="E67"/>
    </row>
    <row r="68" spans="2:5" ht="25.15" customHeight="1" x14ac:dyDescent="0.2">
      <c r="B68"/>
      <c r="C68"/>
      <c r="D68"/>
      <c r="E68"/>
    </row>
    <row r="69" spans="2:5" ht="25.15" customHeight="1" x14ac:dyDescent="0.2">
      <c r="B69"/>
      <c r="C69"/>
      <c r="D69"/>
      <c r="E69"/>
    </row>
    <row r="70" spans="2:5" ht="25.15" customHeight="1" x14ac:dyDescent="0.2">
      <c r="B70"/>
      <c r="C70"/>
      <c r="D70"/>
      <c r="E70"/>
    </row>
    <row r="71" spans="2:5" ht="25.15" customHeight="1" x14ac:dyDescent="0.2">
      <c r="B71"/>
      <c r="C71"/>
      <c r="D71"/>
      <c r="E71"/>
    </row>
    <row r="72" spans="2:5" ht="25.15" customHeight="1" x14ac:dyDescent="0.2">
      <c r="B72"/>
      <c r="C72"/>
      <c r="D72"/>
      <c r="E72"/>
    </row>
    <row r="73" spans="2:5" ht="25.15" customHeight="1" x14ac:dyDescent="0.2">
      <c r="B73"/>
      <c r="C73"/>
      <c r="D73"/>
      <c r="E73"/>
    </row>
    <row r="74" spans="2:5" ht="25.15" customHeight="1" x14ac:dyDescent="0.2">
      <c r="B74"/>
      <c r="C74"/>
      <c r="D74"/>
      <c r="E74"/>
    </row>
    <row r="75" spans="2:5" ht="25.15" customHeight="1" x14ac:dyDescent="0.2">
      <c r="B75"/>
      <c r="C75"/>
      <c r="D75"/>
      <c r="E75"/>
    </row>
    <row r="76" spans="2:5" ht="25.15" customHeight="1" x14ac:dyDescent="0.2">
      <c r="B76"/>
      <c r="C76"/>
      <c r="D76"/>
      <c r="E76"/>
    </row>
    <row r="77" spans="2:5" ht="25.15" customHeight="1" x14ac:dyDescent="0.2">
      <c r="B77"/>
      <c r="C77"/>
      <c r="D77"/>
      <c r="E77"/>
    </row>
    <row r="78" spans="2:5" ht="25.15" customHeight="1" x14ac:dyDescent="0.2">
      <c r="B78"/>
      <c r="C78"/>
      <c r="D78"/>
      <c r="E78"/>
    </row>
    <row r="79" spans="2:5" ht="25.15" customHeight="1" x14ac:dyDescent="0.2">
      <c r="B79"/>
      <c r="C79"/>
      <c r="D79"/>
      <c r="E79"/>
    </row>
    <row r="80" spans="2:5" ht="25.15" customHeight="1" x14ac:dyDescent="0.2">
      <c r="B80"/>
      <c r="C80"/>
      <c r="D80"/>
      <c r="E80"/>
    </row>
    <row r="81" spans="2:5" ht="25.15" customHeight="1" x14ac:dyDescent="0.2">
      <c r="B81"/>
      <c r="C81"/>
      <c r="D81"/>
      <c r="E81"/>
    </row>
    <row r="82" spans="2:5" ht="25.15" customHeight="1" x14ac:dyDescent="0.2">
      <c r="B82"/>
      <c r="C82"/>
      <c r="D82"/>
      <c r="E82"/>
    </row>
    <row r="83" spans="2:5" ht="25.15" customHeight="1" x14ac:dyDescent="0.2">
      <c r="B83"/>
      <c r="C83"/>
      <c r="D83"/>
      <c r="E83"/>
    </row>
    <row r="84" spans="2:5" ht="25.15" customHeight="1" x14ac:dyDescent="0.2">
      <c r="B84"/>
      <c r="C84"/>
      <c r="D84"/>
      <c r="E84"/>
    </row>
    <row r="85" spans="2:5" ht="25.15" customHeight="1" x14ac:dyDescent="0.2">
      <c r="B85"/>
      <c r="C85"/>
      <c r="D85"/>
      <c r="E85"/>
    </row>
    <row r="86" spans="2:5" ht="25.15" customHeight="1" x14ac:dyDescent="0.2">
      <c r="B86"/>
      <c r="C86"/>
      <c r="D86"/>
      <c r="E86"/>
    </row>
    <row r="87" spans="2:5" ht="25.15" customHeight="1" x14ac:dyDescent="0.2">
      <c r="B87"/>
      <c r="C87"/>
      <c r="D87"/>
      <c r="E87"/>
    </row>
    <row r="88" spans="2:5" ht="25.15" customHeight="1" x14ac:dyDescent="0.2">
      <c r="B88"/>
      <c r="C88"/>
      <c r="D88"/>
      <c r="E88"/>
    </row>
    <row r="89" spans="2:5" ht="25.15" customHeight="1" x14ac:dyDescent="0.2">
      <c r="B89"/>
      <c r="C89"/>
      <c r="D89"/>
      <c r="E89"/>
    </row>
    <row r="90" spans="2:5" ht="25.15" customHeight="1" x14ac:dyDescent="0.2">
      <c r="B90"/>
      <c r="C90"/>
      <c r="D90"/>
      <c r="E90"/>
    </row>
    <row r="91" spans="2:5" ht="25.15" customHeight="1" x14ac:dyDescent="0.2">
      <c r="B91"/>
      <c r="C91"/>
      <c r="D91"/>
      <c r="E91"/>
    </row>
    <row r="92" spans="2:5" ht="25.15" customHeight="1" x14ac:dyDescent="0.2">
      <c r="B92"/>
      <c r="C92"/>
      <c r="D92"/>
      <c r="E92"/>
    </row>
    <row r="93" spans="2:5" ht="25.15" customHeight="1" x14ac:dyDescent="0.2">
      <c r="B93"/>
      <c r="C93"/>
      <c r="D93"/>
      <c r="E93"/>
    </row>
    <row r="94" spans="2:5" ht="25.15" customHeight="1" x14ac:dyDescent="0.2">
      <c r="B94"/>
      <c r="C94"/>
      <c r="D94"/>
      <c r="E94"/>
    </row>
    <row r="95" spans="2:5" ht="25.15" customHeight="1" x14ac:dyDescent="0.2">
      <c r="B95"/>
      <c r="C95"/>
      <c r="D95"/>
      <c r="E95"/>
    </row>
    <row r="96" spans="2:5" ht="25.15" customHeight="1" x14ac:dyDescent="0.2">
      <c r="B96"/>
      <c r="C96"/>
      <c r="D96"/>
      <c r="E96"/>
    </row>
    <row r="97" spans="2:5" ht="25.15" customHeight="1" x14ac:dyDescent="0.2">
      <c r="B97"/>
      <c r="C97"/>
      <c r="D97"/>
      <c r="E97"/>
    </row>
    <row r="98" spans="2:5" ht="25.15" customHeight="1" x14ac:dyDescent="0.2">
      <c r="B98"/>
      <c r="C98"/>
      <c r="D98"/>
      <c r="E98"/>
    </row>
    <row r="99" spans="2:5" ht="25.15" customHeight="1" x14ac:dyDescent="0.2">
      <c r="B99"/>
      <c r="C99"/>
      <c r="D99"/>
      <c r="E99"/>
    </row>
    <row r="100" spans="2:5" ht="25.15" customHeight="1" x14ac:dyDescent="0.2">
      <c r="B100"/>
      <c r="C100"/>
      <c r="D100"/>
      <c r="E100"/>
    </row>
    <row r="101" spans="2:5" ht="25.15" customHeight="1" x14ac:dyDescent="0.2">
      <c r="B101"/>
      <c r="C101"/>
      <c r="D101"/>
      <c r="E101"/>
    </row>
    <row r="102" spans="2:5" ht="25.15" customHeight="1" x14ac:dyDescent="0.2">
      <c r="B102"/>
      <c r="C102"/>
      <c r="D102"/>
      <c r="E102"/>
    </row>
    <row r="103" spans="2:5" ht="25.15" customHeight="1" x14ac:dyDescent="0.2">
      <c r="B103"/>
      <c r="C103"/>
      <c r="D103"/>
      <c r="E103"/>
    </row>
    <row r="104" spans="2:5" ht="25.15" customHeight="1" x14ac:dyDescent="0.2">
      <c r="B104"/>
      <c r="C104"/>
      <c r="D104"/>
      <c r="E104"/>
    </row>
    <row r="105" spans="2:5" ht="25.15" customHeight="1" x14ac:dyDescent="0.2">
      <c r="B105"/>
      <c r="C105"/>
      <c r="D105"/>
      <c r="E105"/>
    </row>
    <row r="106" spans="2:5" ht="25.15" customHeight="1" x14ac:dyDescent="0.2">
      <c r="B106"/>
      <c r="C106"/>
      <c r="D106"/>
      <c r="E106"/>
    </row>
    <row r="107" spans="2:5" ht="25.15" customHeight="1" x14ac:dyDescent="0.2">
      <c r="B107"/>
      <c r="C107"/>
      <c r="D107"/>
      <c r="E107"/>
    </row>
    <row r="108" spans="2:5" ht="25.15" customHeight="1" x14ac:dyDescent="0.2">
      <c r="B108"/>
      <c r="C108"/>
      <c r="D108"/>
      <c r="E108"/>
    </row>
    <row r="109" spans="2:5" ht="25.15" customHeight="1" x14ac:dyDescent="0.2">
      <c r="B109"/>
      <c r="C109"/>
      <c r="D109"/>
      <c r="E109"/>
    </row>
    <row r="110" spans="2:5" ht="25.15" customHeight="1" x14ac:dyDescent="0.2">
      <c r="B110"/>
      <c r="C110"/>
      <c r="D110"/>
      <c r="E110"/>
    </row>
    <row r="111" spans="2:5" ht="25.15" customHeight="1" x14ac:dyDescent="0.2">
      <c r="B111"/>
      <c r="C111"/>
      <c r="D111"/>
      <c r="E111"/>
    </row>
    <row r="112" spans="2:5" ht="25.15" customHeight="1" x14ac:dyDescent="0.2">
      <c r="B112"/>
      <c r="C112"/>
      <c r="D112"/>
      <c r="E112"/>
    </row>
    <row r="113" spans="2:5" ht="25.15" customHeight="1" x14ac:dyDescent="0.2">
      <c r="B113"/>
      <c r="C113"/>
      <c r="D113"/>
      <c r="E113"/>
    </row>
    <row r="114" spans="2:5" ht="25.15" customHeight="1" x14ac:dyDescent="0.2">
      <c r="B114"/>
      <c r="C114"/>
      <c r="D114"/>
      <c r="E114"/>
    </row>
    <row r="115" spans="2:5" ht="25.15" customHeight="1" x14ac:dyDescent="0.2">
      <c r="B115"/>
      <c r="C115"/>
      <c r="D115"/>
      <c r="E115"/>
    </row>
    <row r="116" spans="2:5" ht="25.15" customHeight="1" x14ac:dyDescent="0.2">
      <c r="B116"/>
      <c r="C116"/>
      <c r="D116"/>
      <c r="E116"/>
    </row>
  </sheetData>
  <pageMargins left="0.7" right="0.7" top="0.78740157499999996" bottom="0.78740157499999996"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6"/>
  <sheetViews>
    <sheetView showGridLines="0" workbookViewId="0">
      <selection activeCell="H13" sqref="H13"/>
    </sheetView>
  </sheetViews>
  <sheetFormatPr baseColWidth="10" defaultColWidth="10.88671875" defaultRowHeight="30" customHeight="1" x14ac:dyDescent="0.2"/>
  <cols>
    <col min="1" max="1" width="10.88671875" style="7"/>
    <col min="2" max="2" width="10.109375" style="7" customWidth="1"/>
    <col min="3" max="3" width="22.21875" style="7" customWidth="1"/>
    <col min="4" max="4" width="60.77734375" style="7" bestFit="1" customWidth="1"/>
    <col min="5" max="5" width="21.77734375" style="7" customWidth="1"/>
    <col min="6" max="6" width="54.5546875" style="7" customWidth="1"/>
    <col min="7" max="7" width="6.77734375" style="7" customWidth="1"/>
    <col min="8" max="9" width="7.77734375" style="7" customWidth="1"/>
    <col min="10" max="10" width="6.5546875" style="7" customWidth="1"/>
    <col min="11" max="11" width="7.21875" style="7" customWidth="1"/>
    <col min="12" max="12" width="10.77734375" style="7" customWidth="1"/>
    <col min="13" max="13" width="16.109375" style="7" customWidth="1"/>
    <col min="14" max="15" width="7.77734375" style="7" customWidth="1"/>
    <col min="16" max="16" width="8.77734375" style="7" customWidth="1"/>
    <col min="17" max="17" width="11.109375" style="7" customWidth="1"/>
    <col min="18" max="18" width="13.109375" style="7" customWidth="1"/>
    <col min="19" max="19" width="4.5546875" style="7" customWidth="1"/>
    <col min="20" max="20" width="10.44140625" style="7" customWidth="1"/>
    <col min="21" max="21" width="6.6640625" style="7" customWidth="1"/>
    <col min="22" max="22" width="8.6640625" style="7" customWidth="1"/>
    <col min="23" max="23" width="6.5546875" style="7" customWidth="1"/>
    <col min="24" max="24" width="5.21875" style="7" customWidth="1"/>
    <col min="25" max="25" width="7.44140625" style="7" customWidth="1"/>
    <col min="26" max="26" width="10.77734375" style="7" customWidth="1"/>
    <col min="27" max="27" width="9.21875" style="7" customWidth="1"/>
    <col min="28" max="28" width="12.21875" style="7" customWidth="1"/>
    <col min="29" max="29" width="11.77734375" style="7" customWidth="1"/>
    <col min="30" max="30" width="9.6640625" style="7" customWidth="1"/>
    <col min="31" max="32" width="10.21875" style="7" customWidth="1"/>
    <col min="33" max="33" width="8.77734375" style="7" customWidth="1"/>
    <col min="34" max="34" width="10.88671875" style="7" customWidth="1"/>
    <col min="35" max="35" width="10.77734375" style="7" customWidth="1"/>
    <col min="36" max="36" width="8.5546875" style="7" customWidth="1"/>
    <col min="37" max="37" width="14.21875" style="7" customWidth="1"/>
    <col min="38" max="38" width="28.6640625" style="7" customWidth="1"/>
    <col min="39" max="39" width="28" style="7" customWidth="1"/>
    <col min="40" max="40" width="26.77734375" style="7" customWidth="1"/>
    <col min="41" max="41" width="27.21875" style="7" customWidth="1"/>
    <col min="42" max="42" width="31.5546875" style="7" customWidth="1"/>
    <col min="43" max="43" width="35.77734375" style="7" customWidth="1"/>
    <col min="44" max="44" width="28.77734375" style="7" customWidth="1"/>
    <col min="45" max="45" width="18" style="7" customWidth="1"/>
    <col min="46" max="46" width="31.21875" style="7" customWidth="1"/>
    <col min="47" max="47" width="22.77734375" style="7" customWidth="1"/>
    <col min="48" max="48" width="22.5546875" style="7" customWidth="1"/>
    <col min="49" max="49" width="22.21875" style="7" customWidth="1"/>
    <col min="50" max="50" width="19.21875" style="7" customWidth="1"/>
    <col min="51" max="51" width="22.77734375" style="7" customWidth="1"/>
    <col min="52" max="52" width="18" style="7" customWidth="1"/>
    <col min="53" max="53" width="25.21875" style="7" customWidth="1"/>
    <col min="54" max="54" width="20.5546875" style="7" customWidth="1"/>
    <col min="55" max="55" width="22.109375" style="7" customWidth="1"/>
    <col min="56" max="56" width="20.77734375" style="7" customWidth="1"/>
    <col min="57" max="57" width="29.44140625" style="7" customWidth="1"/>
    <col min="58" max="58" width="24.6640625" style="7" customWidth="1"/>
    <col min="59" max="59" width="16.77734375" style="7" customWidth="1"/>
    <col min="60" max="60" width="23" style="7" customWidth="1"/>
    <col min="61" max="61" width="22.6640625" style="7" customWidth="1"/>
    <col min="62" max="62" width="19.44140625" style="7" customWidth="1"/>
    <col min="63" max="63" width="21.6640625" style="7" customWidth="1"/>
    <col min="64" max="64" width="40.6640625" style="7" customWidth="1"/>
    <col min="65" max="65" width="20" style="7" customWidth="1"/>
    <col min="66" max="66" width="21.21875" style="7" customWidth="1"/>
    <col min="67" max="67" width="23.21875" style="7" customWidth="1"/>
    <col min="68" max="68" width="32.6640625" style="7" customWidth="1"/>
    <col min="69" max="69" width="25.21875" style="7" customWidth="1"/>
    <col min="70" max="70" width="18" style="7" customWidth="1"/>
    <col min="71" max="71" width="19.44140625" style="7" customWidth="1"/>
    <col min="72" max="72" width="18.109375" style="7" customWidth="1"/>
    <col min="73" max="73" width="17.109375" style="7" customWidth="1"/>
    <col min="74" max="74" width="20.5546875" style="7" customWidth="1"/>
    <col min="75" max="75" width="16.6640625" style="7" customWidth="1"/>
    <col min="76" max="76" width="16.5546875" style="7" customWidth="1"/>
    <col min="77" max="77" width="19.6640625" style="7" customWidth="1"/>
    <col min="78" max="78" width="31.109375" style="7" customWidth="1"/>
    <col min="79" max="79" width="17.77734375" style="7" customWidth="1"/>
    <col min="80" max="80" width="44" style="7" customWidth="1"/>
    <col min="81" max="81" width="22.5546875" style="7" customWidth="1"/>
    <col min="82" max="82" width="23.21875" style="7" customWidth="1"/>
    <col min="83" max="83" width="24.21875" style="7" customWidth="1"/>
    <col min="84" max="84" width="22.6640625" style="7" customWidth="1"/>
    <col min="85" max="85" width="19.21875" style="7" customWidth="1"/>
    <col min="86" max="86" width="25" style="7" customWidth="1"/>
    <col min="87" max="87" width="25.6640625" style="7" customWidth="1"/>
    <col min="88" max="88" width="22.77734375" style="7" customWidth="1"/>
    <col min="89" max="89" width="34.21875" style="7" customWidth="1"/>
    <col min="90" max="90" width="24" style="7" customWidth="1"/>
    <col min="91" max="91" width="25.6640625" style="7" customWidth="1"/>
    <col min="92" max="92" width="27.77734375" style="7" customWidth="1"/>
    <col min="93" max="93" width="16.44140625" style="7" customWidth="1"/>
    <col min="94" max="94" width="15.6640625" style="7" customWidth="1"/>
    <col min="95" max="95" width="34.77734375" style="7" customWidth="1"/>
    <col min="96" max="96" width="28.77734375" style="7" customWidth="1"/>
    <col min="97" max="97" width="30.109375" style="7" customWidth="1"/>
    <col min="98" max="98" width="29.21875" style="7" customWidth="1"/>
    <col min="99" max="99" width="35.77734375" style="7" customWidth="1"/>
    <col min="100" max="100" width="29.21875" style="7" customWidth="1"/>
    <col min="101" max="101" width="31.77734375" style="7" customWidth="1"/>
    <col min="102" max="102" width="30.21875" style="7" customWidth="1"/>
    <col min="103" max="103" width="27.21875" style="7" customWidth="1"/>
    <col min="104" max="104" width="25" style="7" customWidth="1"/>
    <col min="105" max="105" width="46" style="7" customWidth="1"/>
    <col min="106" max="106" width="61.109375" style="7" customWidth="1"/>
    <col min="107" max="107" width="27.77734375" style="7" customWidth="1"/>
    <col min="108" max="108" width="26.44140625" style="7" customWidth="1"/>
    <col min="109" max="109" width="19.21875" style="7" customWidth="1"/>
    <col min="110" max="110" width="22.5546875" style="7" customWidth="1"/>
    <col min="111" max="111" width="32.77734375" style="7" customWidth="1"/>
    <col min="112" max="112" width="41.77734375" style="7" customWidth="1"/>
    <col min="113" max="113" width="26.6640625" style="7" customWidth="1"/>
    <col min="114" max="114" width="20.21875" style="7" customWidth="1"/>
    <col min="115" max="115" width="29.44140625" style="7" customWidth="1"/>
    <col min="116" max="116" width="14.21875" style="7" customWidth="1"/>
    <col min="117" max="117" width="18.5546875" style="7" customWidth="1"/>
    <col min="118" max="118" width="22.5546875" style="7" customWidth="1"/>
    <col min="119" max="119" width="18.5546875" style="7" customWidth="1"/>
    <col min="120" max="120" width="42.109375" style="7" customWidth="1"/>
    <col min="121" max="121" width="18.5546875" style="7" customWidth="1"/>
    <col min="122" max="122" width="28.6640625" style="7" customWidth="1"/>
    <col min="123" max="123" width="18.5546875" style="7" customWidth="1"/>
    <col min="124" max="124" width="48.6640625" style="7" customWidth="1"/>
    <col min="125" max="125" width="18.5546875" style="7" customWidth="1"/>
    <col min="126" max="126" width="22.6640625" style="7" customWidth="1"/>
    <col min="127" max="127" width="18.5546875" style="7" customWidth="1"/>
    <col min="128" max="128" width="16.5546875" style="7" customWidth="1"/>
    <col min="129" max="129" width="18.5546875" style="7" customWidth="1"/>
    <col min="130" max="130" width="34.21875" style="7" customWidth="1"/>
    <col min="131" max="131" width="18.5546875" style="7" customWidth="1"/>
    <col min="132" max="132" width="29.21875" style="7" customWidth="1"/>
    <col min="133" max="133" width="18.5546875" style="7" customWidth="1"/>
    <col min="134" max="134" width="16.77734375" style="7" customWidth="1"/>
    <col min="135" max="135" width="18.5546875" style="7" customWidth="1"/>
    <col min="136" max="136" width="32" style="7" customWidth="1"/>
    <col min="137" max="137" width="18.5546875" style="7" customWidth="1"/>
    <col min="138" max="138" width="31.109375" style="7" customWidth="1"/>
    <col min="139" max="139" width="18.5546875" style="7" customWidth="1"/>
    <col min="140" max="140" width="27.109375" style="7" customWidth="1"/>
    <col min="141" max="141" width="18.5546875" style="7" customWidth="1"/>
    <col min="142" max="142" width="23.21875" style="7" customWidth="1"/>
    <col min="143" max="143" width="18.5546875" style="7" customWidth="1"/>
    <col min="144" max="144" width="28" style="7" customWidth="1"/>
    <col min="145" max="145" width="18.5546875" style="7" customWidth="1"/>
    <col min="146" max="146" width="40.6640625" style="7" customWidth="1"/>
    <col min="147" max="147" width="18.5546875" style="7" customWidth="1"/>
    <col min="148" max="148" width="29.44140625" style="7" customWidth="1"/>
    <col min="149" max="149" width="18.5546875" style="7" customWidth="1"/>
    <col min="150" max="150" width="23" style="7" customWidth="1"/>
    <col min="151" max="151" width="18.5546875" style="7" customWidth="1"/>
    <col min="152" max="152" width="20.77734375" style="7" customWidth="1"/>
    <col min="153" max="153" width="18.5546875" style="7" customWidth="1"/>
    <col min="154" max="154" width="22.109375" style="7" customWidth="1"/>
    <col min="155" max="155" width="18.5546875" style="7" customWidth="1"/>
    <col min="156" max="156" width="22.6640625" style="7" customWidth="1"/>
    <col min="157" max="157" width="18.5546875" style="7" customWidth="1"/>
    <col min="158" max="158" width="22.21875" style="7" customWidth="1"/>
    <col min="159" max="159" width="18.5546875" style="7" customWidth="1"/>
    <col min="160" max="160" width="25.21875" style="7" customWidth="1"/>
    <col min="161" max="161" width="18.5546875" style="7" customWidth="1"/>
    <col min="162" max="162" width="23.21875" style="7" customWidth="1"/>
    <col min="163" max="163" width="18.5546875" style="7" customWidth="1"/>
    <col min="164" max="164" width="32.77734375" style="7" customWidth="1"/>
    <col min="165" max="165" width="18.5546875" style="7" customWidth="1"/>
    <col min="166" max="166" width="19.6640625" style="7" customWidth="1"/>
    <col min="167" max="167" width="18.5546875" style="7" customWidth="1"/>
    <col min="168" max="168" width="19.21875" style="7" customWidth="1"/>
    <col min="169" max="169" width="18.5546875" style="7" customWidth="1"/>
    <col min="170" max="170" width="30.44140625" style="7" customWidth="1"/>
    <col min="171" max="171" width="18.5546875" style="7" customWidth="1"/>
    <col min="172" max="172" width="25.6640625" style="7" customWidth="1"/>
    <col min="173" max="173" width="18.5546875" style="7" customWidth="1"/>
    <col min="174" max="174" width="44.44140625" style="7" customWidth="1"/>
    <col min="175" max="175" width="18.5546875" style="7" customWidth="1"/>
    <col min="176" max="176" width="28.77734375" style="7" customWidth="1"/>
    <col min="177" max="177" width="18.5546875" style="7" customWidth="1"/>
    <col min="178" max="178" width="27.77734375" style="7" customWidth="1"/>
    <col min="179" max="179" width="18.5546875" style="7" customWidth="1"/>
    <col min="180" max="180" width="25.109375" style="7" customWidth="1"/>
    <col min="181" max="181" width="18.5546875" style="7" customWidth="1"/>
    <col min="182" max="182" width="29.5546875" style="7" customWidth="1"/>
    <col min="183" max="183" width="18.5546875" style="7" customWidth="1"/>
    <col min="184" max="184" width="28.77734375" style="7" customWidth="1"/>
    <col min="185" max="185" width="18.5546875" style="7" customWidth="1"/>
    <col min="186" max="186" width="20.21875" style="7" customWidth="1"/>
    <col min="187" max="187" width="18.5546875" style="7" customWidth="1"/>
    <col min="188" max="188" width="46" style="7" customWidth="1"/>
    <col min="189" max="189" width="18.5546875" style="7" customWidth="1"/>
    <col min="190" max="190" width="61.109375" style="7" customWidth="1"/>
    <col min="191" max="191" width="18.5546875" style="7" customWidth="1"/>
    <col min="192" max="192" width="32.77734375" style="7" customWidth="1"/>
    <col min="193" max="193" width="18.5546875" style="7" customWidth="1"/>
    <col min="194" max="194" width="19.44140625" style="7" customWidth="1"/>
    <col min="195" max="195" width="18.5546875" style="7" customWidth="1"/>
    <col min="196" max="196" width="25" style="7" customWidth="1"/>
    <col min="197" max="197" width="18.5546875" style="7" customWidth="1"/>
    <col min="198" max="198" width="24.21875" style="7" customWidth="1"/>
    <col min="199" max="199" width="18.5546875" style="7" customWidth="1"/>
    <col min="200" max="200" width="29.44140625" style="7" customWidth="1"/>
    <col min="201" max="201" width="18.5546875" style="7" customWidth="1"/>
    <col min="202" max="202" width="23.21875" style="7" customWidth="1"/>
    <col min="203" max="203" width="18.5546875" style="7" customWidth="1"/>
    <col min="204" max="204" width="20.5546875" style="7" customWidth="1"/>
    <col min="205" max="205" width="18.5546875" style="7" customWidth="1"/>
    <col min="206" max="206" width="27.77734375" style="7" customWidth="1"/>
    <col min="207" max="207" width="18.5546875" style="7" customWidth="1"/>
    <col min="208" max="208" width="17.109375" style="7" customWidth="1"/>
    <col min="209" max="209" width="18.5546875" style="7" customWidth="1"/>
    <col min="210" max="210" width="33.44140625" style="7" customWidth="1"/>
    <col min="211" max="211" width="18.5546875" style="7" customWidth="1"/>
    <col min="212" max="212" width="29" style="7" customWidth="1"/>
    <col min="213" max="213" width="18.5546875" style="7" customWidth="1"/>
    <col min="214" max="214" width="27.77734375" style="7" customWidth="1"/>
    <col min="215" max="215" width="18.5546875" style="7" customWidth="1"/>
    <col min="216" max="216" width="22.77734375" style="7" customWidth="1"/>
    <col min="217" max="217" width="18.5546875" style="7" customWidth="1"/>
    <col min="218" max="218" width="30.21875" style="7" customWidth="1"/>
    <col min="219" max="219" width="18.5546875" style="7" customWidth="1"/>
    <col min="220" max="220" width="44" style="7" customWidth="1"/>
    <col min="221" max="221" width="18.5546875" style="7" customWidth="1"/>
    <col min="222" max="222" width="26.6640625" style="7" customWidth="1"/>
    <col min="223" max="223" width="18.5546875" style="7" customWidth="1"/>
    <col min="224" max="224" width="28.6640625" style="7" customWidth="1"/>
    <col min="225" max="225" width="18.5546875" style="7" customWidth="1"/>
    <col min="226" max="226" width="29" style="7" customWidth="1"/>
    <col min="227" max="227" width="13.21875" style="7" customWidth="1"/>
    <col min="228" max="228" width="14.21875" style="7" customWidth="1"/>
    <col min="229" max="16384" width="10.88671875" style="7"/>
  </cols>
  <sheetData>
    <row r="1" spans="2:6" ht="15" x14ac:dyDescent="0.2">
      <c r="B1"/>
      <c r="C1"/>
    </row>
    <row r="2" spans="2:6" ht="72" customHeight="1" x14ac:dyDescent="0.2">
      <c r="B2"/>
      <c r="C2"/>
      <c r="D2"/>
      <c r="E2"/>
    </row>
    <row r="3" spans="2:6" ht="15" x14ac:dyDescent="0.2">
      <c r="B3" s="91" t="s">
        <v>0</v>
      </c>
      <c r="C3" s="91" t="s">
        <v>4</v>
      </c>
      <c r="D3" s="91" t="s">
        <v>1</v>
      </c>
      <c r="E3"/>
      <c r="F3"/>
    </row>
    <row r="4" spans="2:6" ht="15" x14ac:dyDescent="0.2">
      <c r="B4" s="92">
        <v>8</v>
      </c>
      <c r="C4" s="93" t="s">
        <v>49</v>
      </c>
      <c r="D4" s="93" t="s">
        <v>46</v>
      </c>
      <c r="E4"/>
      <c r="F4"/>
    </row>
    <row r="5" spans="2:6" ht="15" x14ac:dyDescent="0.2">
      <c r="B5" s="92">
        <v>10</v>
      </c>
      <c r="C5" s="93" t="s">
        <v>58</v>
      </c>
      <c r="D5" s="93" t="s">
        <v>1052</v>
      </c>
      <c r="E5"/>
      <c r="F5"/>
    </row>
    <row r="6" spans="2:6" ht="15" x14ac:dyDescent="0.2">
      <c r="B6" s="92">
        <v>11</v>
      </c>
      <c r="C6" s="93" t="s">
        <v>62</v>
      </c>
      <c r="D6" s="93" t="s">
        <v>60</v>
      </c>
      <c r="E6"/>
      <c r="F6"/>
    </row>
    <row r="7" spans="2:6" ht="15" x14ac:dyDescent="0.2">
      <c r="B7" s="92">
        <v>12</v>
      </c>
      <c r="C7" s="93" t="s">
        <v>62</v>
      </c>
      <c r="D7" s="93" t="s">
        <v>64</v>
      </c>
      <c r="E7"/>
      <c r="F7"/>
    </row>
    <row r="8" spans="2:6" ht="15" x14ac:dyDescent="0.2">
      <c r="B8" s="92">
        <v>20</v>
      </c>
      <c r="C8" s="93" t="s">
        <v>91</v>
      </c>
      <c r="D8" s="93" t="s">
        <v>480</v>
      </c>
      <c r="E8"/>
      <c r="F8"/>
    </row>
    <row r="9" spans="2:6" ht="15" x14ac:dyDescent="0.2">
      <c r="B9" s="92">
        <v>21</v>
      </c>
      <c r="C9" s="93" t="s">
        <v>91</v>
      </c>
      <c r="D9" s="93" t="s">
        <v>399</v>
      </c>
      <c r="E9"/>
      <c r="F9"/>
    </row>
    <row r="10" spans="2:6" ht="15" x14ac:dyDescent="0.2">
      <c r="B10" s="92">
        <v>24</v>
      </c>
      <c r="C10" s="93" t="s">
        <v>109</v>
      </c>
      <c r="D10" s="93" t="s">
        <v>1080</v>
      </c>
      <c r="E10"/>
      <c r="F10"/>
    </row>
    <row r="11" spans="2:6" ht="15" x14ac:dyDescent="0.2">
      <c r="B11" s="92">
        <v>25</v>
      </c>
      <c r="C11" s="93" t="s">
        <v>109</v>
      </c>
      <c r="D11" s="93" t="s">
        <v>1081</v>
      </c>
      <c r="E11"/>
      <c r="F11"/>
    </row>
    <row r="12" spans="2:6" ht="15" x14ac:dyDescent="0.2">
      <c r="B12" s="92">
        <v>27</v>
      </c>
      <c r="C12" s="93" t="s">
        <v>120</v>
      </c>
      <c r="D12" s="93" t="s">
        <v>1061</v>
      </c>
      <c r="E12"/>
      <c r="F12"/>
    </row>
    <row r="13" spans="2:6" ht="15" x14ac:dyDescent="0.2">
      <c r="B13" s="92">
        <v>28</v>
      </c>
      <c r="C13" s="93" t="s">
        <v>120</v>
      </c>
      <c r="D13" s="93" t="s">
        <v>481</v>
      </c>
      <c r="E13"/>
      <c r="F13"/>
    </row>
    <row r="14" spans="2:6" ht="15" x14ac:dyDescent="0.2">
      <c r="B14" s="92">
        <v>29</v>
      </c>
      <c r="C14" s="93" t="s">
        <v>120</v>
      </c>
      <c r="D14" s="93" t="s">
        <v>1082</v>
      </c>
      <c r="E14"/>
      <c r="F14"/>
    </row>
    <row r="15" spans="2:6" ht="15" x14ac:dyDescent="0.2">
      <c r="B15" s="92">
        <v>30</v>
      </c>
      <c r="C15" s="93" t="s">
        <v>129</v>
      </c>
      <c r="D15" s="93" t="s">
        <v>483</v>
      </c>
      <c r="E15"/>
      <c r="F15"/>
    </row>
    <row r="16" spans="2:6" ht="15" x14ac:dyDescent="0.2">
      <c r="B16" s="92">
        <v>31</v>
      </c>
      <c r="C16" s="93" t="s">
        <v>129</v>
      </c>
      <c r="D16" s="93" t="s">
        <v>131</v>
      </c>
      <c r="E16"/>
      <c r="F16"/>
    </row>
    <row r="17" spans="2:6" ht="15" x14ac:dyDescent="0.2">
      <c r="B17" s="92">
        <v>32</v>
      </c>
      <c r="C17" s="93" t="s">
        <v>129</v>
      </c>
      <c r="D17" s="93" t="s">
        <v>135</v>
      </c>
      <c r="E17"/>
      <c r="F17"/>
    </row>
    <row r="18" spans="2:6" ht="15" x14ac:dyDescent="0.2">
      <c r="B18" s="92">
        <v>33</v>
      </c>
      <c r="C18" s="93" t="s">
        <v>129</v>
      </c>
      <c r="D18" s="93" t="s">
        <v>1083</v>
      </c>
      <c r="E18"/>
      <c r="F18"/>
    </row>
    <row r="19" spans="2:6" ht="15" x14ac:dyDescent="0.2">
      <c r="B19" s="92">
        <v>34</v>
      </c>
      <c r="C19" s="93" t="s">
        <v>129</v>
      </c>
      <c r="D19" s="93" t="s">
        <v>484</v>
      </c>
      <c r="E19"/>
      <c r="F19"/>
    </row>
    <row r="20" spans="2:6" ht="15" x14ac:dyDescent="0.2">
      <c r="B20" s="92">
        <v>35</v>
      </c>
      <c r="C20" s="93" t="s">
        <v>129</v>
      </c>
      <c r="D20" s="93" t="s">
        <v>482</v>
      </c>
      <c r="E20"/>
      <c r="F20"/>
    </row>
    <row r="21" spans="2:6" ht="15" x14ac:dyDescent="0.2">
      <c r="B21" s="92">
        <v>37</v>
      </c>
      <c r="C21" s="93" t="s">
        <v>129</v>
      </c>
      <c r="D21" s="93" t="s">
        <v>153</v>
      </c>
      <c r="E21"/>
      <c r="F21"/>
    </row>
    <row r="22" spans="2:6" ht="15" x14ac:dyDescent="0.2">
      <c r="B22" s="92">
        <v>38</v>
      </c>
      <c r="C22" s="93" t="s">
        <v>129</v>
      </c>
      <c r="D22" s="93" t="s">
        <v>157</v>
      </c>
      <c r="E22"/>
      <c r="F22"/>
    </row>
    <row r="23" spans="2:6" ht="15" x14ac:dyDescent="0.2">
      <c r="B23" s="92">
        <v>64</v>
      </c>
      <c r="C23" s="93" t="s">
        <v>232</v>
      </c>
      <c r="D23" s="93" t="s">
        <v>229</v>
      </c>
      <c r="E23"/>
      <c r="F23"/>
    </row>
    <row r="24" spans="2:6" ht="15" x14ac:dyDescent="0.2">
      <c r="B24" s="92">
        <v>65</v>
      </c>
      <c r="C24" s="93" t="s">
        <v>232</v>
      </c>
      <c r="D24" s="93" t="s">
        <v>489</v>
      </c>
      <c r="E24"/>
      <c r="F24"/>
    </row>
    <row r="25" spans="2:6" ht="15" x14ac:dyDescent="0.2">
      <c r="B25" s="92">
        <v>66</v>
      </c>
      <c r="C25" s="93" t="s">
        <v>232</v>
      </c>
      <c r="D25" s="93" t="s">
        <v>1092</v>
      </c>
      <c r="E25"/>
      <c r="F25"/>
    </row>
    <row r="26" spans="2:6" ht="15" x14ac:dyDescent="0.2">
      <c r="B26" s="92">
        <v>68</v>
      </c>
      <c r="C26" s="93" t="s">
        <v>246</v>
      </c>
      <c r="D26" s="93" t="s">
        <v>1093</v>
      </c>
      <c r="E26"/>
      <c r="F26"/>
    </row>
    <row r="27" spans="2:6" ht="15" x14ac:dyDescent="0.2">
      <c r="B27" s="92">
        <v>69</v>
      </c>
      <c r="C27" s="93" t="s">
        <v>246</v>
      </c>
      <c r="D27" s="93" t="s">
        <v>1118</v>
      </c>
      <c r="E27"/>
      <c r="F27"/>
    </row>
    <row r="28" spans="2:6" ht="15" x14ac:dyDescent="0.2">
      <c r="B28" s="92">
        <v>70</v>
      </c>
      <c r="C28" s="93" t="s">
        <v>246</v>
      </c>
      <c r="D28" s="93" t="s">
        <v>1119</v>
      </c>
      <c r="E28"/>
      <c r="F28"/>
    </row>
    <row r="29" spans="2:6" ht="15" x14ac:dyDescent="0.2">
      <c r="B29" s="92">
        <v>87</v>
      </c>
      <c r="C29" s="93" t="s">
        <v>322</v>
      </c>
      <c r="D29" s="93" t="s">
        <v>1127</v>
      </c>
      <c r="E29"/>
      <c r="F29"/>
    </row>
    <row r="30" spans="2:6" ht="15" x14ac:dyDescent="0.2">
      <c r="B30" s="92">
        <v>88</v>
      </c>
      <c r="C30" s="93" t="s">
        <v>322</v>
      </c>
      <c r="D30" s="93" t="s">
        <v>323</v>
      </c>
      <c r="E30"/>
      <c r="F30"/>
    </row>
    <row r="31" spans="2:6" ht="15" x14ac:dyDescent="0.2">
      <c r="B31" s="92">
        <v>89</v>
      </c>
      <c r="C31" s="93" t="s">
        <v>322</v>
      </c>
      <c r="D31" s="93" t="s">
        <v>495</v>
      </c>
      <c r="E31"/>
      <c r="F31"/>
    </row>
    <row r="32" spans="2:6" ht="15" x14ac:dyDescent="0.2">
      <c r="B32" s="92">
        <v>90</v>
      </c>
      <c r="C32" s="93" t="s">
        <v>322</v>
      </c>
      <c r="D32" s="93" t="s">
        <v>1251</v>
      </c>
      <c r="E32"/>
      <c r="F32"/>
    </row>
    <row r="33" spans="2:6" ht="15" x14ac:dyDescent="0.2">
      <c r="B33" s="92">
        <v>91</v>
      </c>
      <c r="C33" s="93" t="s">
        <v>322</v>
      </c>
      <c r="D33" s="93" t="s">
        <v>1089</v>
      </c>
      <c r="E33"/>
      <c r="F33"/>
    </row>
    <row r="34" spans="2:6" ht="15" x14ac:dyDescent="0.2">
      <c r="B34" s="92">
        <v>92</v>
      </c>
      <c r="C34" s="93" t="s">
        <v>322</v>
      </c>
      <c r="D34" s="93" t="s">
        <v>1344</v>
      </c>
      <c r="E34"/>
      <c r="F34"/>
    </row>
    <row r="35" spans="2:6" ht="15" x14ac:dyDescent="0.2">
      <c r="B35" s="92">
        <v>93</v>
      </c>
      <c r="C35" s="93" t="s">
        <v>322</v>
      </c>
      <c r="D35" s="93" t="s">
        <v>335</v>
      </c>
      <c r="E35"/>
      <c r="F35"/>
    </row>
    <row r="36" spans="2:6" ht="15" x14ac:dyDescent="0.2">
      <c r="B36" s="92">
        <v>94</v>
      </c>
      <c r="C36" s="93" t="s">
        <v>322</v>
      </c>
      <c r="D36" s="93" t="s">
        <v>1128</v>
      </c>
      <c r="E36"/>
      <c r="F36"/>
    </row>
    <row r="37" spans="2:6" ht="15" x14ac:dyDescent="0.2">
      <c r="B37" s="92">
        <v>95</v>
      </c>
      <c r="C37" s="93" t="s">
        <v>322</v>
      </c>
      <c r="D37" s="93" t="s">
        <v>1126</v>
      </c>
      <c r="E37"/>
      <c r="F37"/>
    </row>
    <row r="38" spans="2:6" ht="15" x14ac:dyDescent="0.2">
      <c r="B38" s="92">
        <v>96</v>
      </c>
      <c r="C38" s="93" t="s">
        <v>346</v>
      </c>
      <c r="D38" s="93" t="s">
        <v>1088</v>
      </c>
      <c r="E38"/>
      <c r="F38"/>
    </row>
    <row r="39" spans="2:6" ht="15" x14ac:dyDescent="0.2">
      <c r="B39" s="92">
        <v>97</v>
      </c>
      <c r="C39" s="93" t="s">
        <v>322</v>
      </c>
      <c r="D39" s="93" t="s">
        <v>497</v>
      </c>
      <c r="E39"/>
      <c r="F39"/>
    </row>
    <row r="40" spans="2:6" ht="15" x14ac:dyDescent="0.2">
      <c r="B40" s="92">
        <v>98</v>
      </c>
      <c r="C40" s="93" t="s">
        <v>322</v>
      </c>
      <c r="D40" s="93" t="s">
        <v>351</v>
      </c>
      <c r="E40"/>
      <c r="F40"/>
    </row>
    <row r="41" spans="2:6" ht="15" x14ac:dyDescent="0.2">
      <c r="B41" s="92">
        <v>99</v>
      </c>
      <c r="C41" s="93" t="s">
        <v>322</v>
      </c>
      <c r="D41" s="93" t="s">
        <v>355</v>
      </c>
      <c r="E41"/>
      <c r="F41"/>
    </row>
    <row r="42" spans="2:6" ht="15" x14ac:dyDescent="0.2">
      <c r="B42" s="92">
        <v>100</v>
      </c>
      <c r="C42" s="93" t="s">
        <v>322</v>
      </c>
      <c r="D42" s="93" t="s">
        <v>360</v>
      </c>
      <c r="E42"/>
      <c r="F42"/>
    </row>
    <row r="43" spans="2:6" ht="15" x14ac:dyDescent="0.2">
      <c r="B43" s="92">
        <v>101</v>
      </c>
      <c r="C43" s="93" t="s">
        <v>322</v>
      </c>
      <c r="D43" s="93" t="s">
        <v>362</v>
      </c>
      <c r="E43"/>
      <c r="F43"/>
    </row>
    <row r="44" spans="2:6" ht="15" x14ac:dyDescent="0.2">
      <c r="B44" s="92">
        <v>102</v>
      </c>
      <c r="C44" s="93" t="s">
        <v>322</v>
      </c>
      <c r="D44" s="93" t="s">
        <v>496</v>
      </c>
      <c r="E44"/>
      <c r="F44"/>
    </row>
    <row r="45" spans="2:6" ht="15" x14ac:dyDescent="0.2">
      <c r="B45" s="92">
        <v>103</v>
      </c>
      <c r="C45" s="93" t="s">
        <v>322</v>
      </c>
      <c r="D45" s="93" t="s">
        <v>1124</v>
      </c>
      <c r="E45"/>
      <c r="F45"/>
    </row>
    <row r="46" spans="2:6" ht="15" x14ac:dyDescent="0.2">
      <c r="B46" s="92">
        <v>104</v>
      </c>
      <c r="C46" s="93" t="s">
        <v>322</v>
      </c>
      <c r="D46" s="93" t="s">
        <v>368</v>
      </c>
      <c r="E46"/>
      <c r="F46"/>
    </row>
    <row r="47" spans="2:6" ht="15" x14ac:dyDescent="0.2">
      <c r="B47" s="92">
        <v>105</v>
      </c>
      <c r="C47" s="93" t="s">
        <v>322</v>
      </c>
      <c r="D47" s="93" t="s">
        <v>1285</v>
      </c>
      <c r="E47"/>
      <c r="F47"/>
    </row>
    <row r="48" spans="2:6" ht="15" x14ac:dyDescent="0.2">
      <c r="B48" s="92">
        <v>106</v>
      </c>
      <c r="C48" s="93" t="s">
        <v>322</v>
      </c>
      <c r="D48" s="93" t="s">
        <v>1125</v>
      </c>
      <c r="E48"/>
      <c r="F48"/>
    </row>
    <row r="49" spans="2:6" ht="15" x14ac:dyDescent="0.2">
      <c r="B49" s="92">
        <v>107</v>
      </c>
      <c r="C49" s="93" t="s">
        <v>346</v>
      </c>
      <c r="D49" s="93" t="s">
        <v>1129</v>
      </c>
      <c r="E49"/>
      <c r="F49"/>
    </row>
    <row r="50" spans="2:6" ht="15" x14ac:dyDescent="0.2">
      <c r="B50" s="92">
        <v>108</v>
      </c>
      <c r="C50" s="93" t="s">
        <v>346</v>
      </c>
      <c r="D50" s="93" t="s">
        <v>498</v>
      </c>
      <c r="E50"/>
      <c r="F50"/>
    </row>
    <row r="51" spans="2:6" ht="15" x14ac:dyDescent="0.2">
      <c r="B51" s="92">
        <v>109</v>
      </c>
      <c r="C51" s="93" t="s">
        <v>382</v>
      </c>
      <c r="D51" s="93" t="s">
        <v>379</v>
      </c>
      <c r="E51"/>
      <c r="F51"/>
    </row>
    <row r="52" spans="2:6" ht="15" x14ac:dyDescent="0.2">
      <c r="B52" s="92">
        <v>110</v>
      </c>
      <c r="C52" s="93" t="s">
        <v>382</v>
      </c>
      <c r="D52" s="93" t="s">
        <v>1130</v>
      </c>
      <c r="E52"/>
      <c r="F52"/>
    </row>
    <row r="53" spans="2:6" ht="15" x14ac:dyDescent="0.2">
      <c r="B53" s="92">
        <v>111</v>
      </c>
      <c r="C53" s="93" t="s">
        <v>382</v>
      </c>
      <c r="D53" s="93" t="s">
        <v>389</v>
      </c>
      <c r="E53"/>
      <c r="F53"/>
    </row>
    <row r="54" spans="2:6" ht="30" customHeight="1" x14ac:dyDescent="0.2">
      <c r="B54"/>
      <c r="C54"/>
      <c r="D54"/>
      <c r="E54"/>
      <c r="F54"/>
    </row>
    <row r="55" spans="2:6" ht="30" customHeight="1" x14ac:dyDescent="0.2">
      <c r="B55"/>
      <c r="C55"/>
      <c r="D55"/>
      <c r="E55"/>
      <c r="F55"/>
    </row>
    <row r="56" spans="2:6" ht="30" customHeight="1" x14ac:dyDescent="0.2">
      <c r="B56"/>
      <c r="C56"/>
      <c r="D56"/>
      <c r="E56"/>
    </row>
    <row r="57" spans="2:6" ht="30" customHeight="1" x14ac:dyDescent="0.2">
      <c r="B57"/>
      <c r="C57"/>
      <c r="D57"/>
      <c r="E57"/>
    </row>
    <row r="58" spans="2:6" ht="30" customHeight="1" x14ac:dyDescent="0.2">
      <c r="B58"/>
      <c r="C58"/>
      <c r="D58"/>
      <c r="E58"/>
    </row>
    <row r="59" spans="2:6" ht="30" customHeight="1" x14ac:dyDescent="0.2">
      <c r="B59"/>
      <c r="C59"/>
      <c r="D59"/>
      <c r="E59"/>
    </row>
    <row r="60" spans="2:6" ht="30" customHeight="1" x14ac:dyDescent="0.2">
      <c r="B60"/>
      <c r="C60"/>
      <c r="D60"/>
      <c r="E60"/>
    </row>
    <row r="61" spans="2:6" ht="30" customHeight="1" x14ac:dyDescent="0.2">
      <c r="B61"/>
      <c r="C61"/>
      <c r="D61"/>
      <c r="E61"/>
    </row>
    <row r="62" spans="2:6" ht="30" customHeight="1" x14ac:dyDescent="0.2">
      <c r="B62"/>
      <c r="C62"/>
      <c r="D62"/>
      <c r="E62"/>
    </row>
    <row r="63" spans="2:6" ht="30" customHeight="1" x14ac:dyDescent="0.2">
      <c r="B63"/>
      <c r="C63"/>
      <c r="D63"/>
      <c r="E63"/>
    </row>
    <row r="64" spans="2:6" ht="30" customHeight="1" x14ac:dyDescent="0.2">
      <c r="B64"/>
      <c r="C64"/>
      <c r="D64"/>
      <c r="E64"/>
    </row>
    <row r="65" spans="2:5" ht="30" customHeight="1" x14ac:dyDescent="0.2">
      <c r="B65"/>
      <c r="C65"/>
      <c r="D65"/>
      <c r="E65"/>
    </row>
    <row r="66" spans="2:5" ht="30" customHeight="1" x14ac:dyDescent="0.2">
      <c r="B66"/>
      <c r="C66"/>
      <c r="D66"/>
      <c r="E66"/>
    </row>
    <row r="67" spans="2:5" ht="30" customHeight="1" x14ac:dyDescent="0.2">
      <c r="B67"/>
      <c r="C67"/>
      <c r="D67"/>
      <c r="E67"/>
    </row>
    <row r="68" spans="2:5" ht="30" customHeight="1" x14ac:dyDescent="0.2">
      <c r="B68"/>
      <c r="C68"/>
      <c r="D68"/>
      <c r="E68"/>
    </row>
    <row r="69" spans="2:5" ht="30" customHeight="1" x14ac:dyDescent="0.2">
      <c r="B69"/>
      <c r="C69"/>
      <c r="D69"/>
      <c r="E69"/>
    </row>
    <row r="70" spans="2:5" ht="30" customHeight="1" x14ac:dyDescent="0.2">
      <c r="B70"/>
      <c r="C70"/>
      <c r="D70"/>
      <c r="E70"/>
    </row>
    <row r="71" spans="2:5" ht="30" customHeight="1" x14ac:dyDescent="0.2">
      <c r="B71"/>
      <c r="C71"/>
      <c r="D71"/>
      <c r="E71"/>
    </row>
    <row r="72" spans="2:5" ht="30" customHeight="1" x14ac:dyDescent="0.2">
      <c r="B72"/>
      <c r="C72"/>
      <c r="D72"/>
      <c r="E72"/>
    </row>
    <row r="73" spans="2:5" ht="30" customHeight="1" x14ac:dyDescent="0.2">
      <c r="B73"/>
      <c r="C73"/>
      <c r="D73"/>
      <c r="E73"/>
    </row>
    <row r="74" spans="2:5" ht="30" customHeight="1" x14ac:dyDescent="0.2">
      <c r="B74"/>
      <c r="C74"/>
      <c r="D74"/>
      <c r="E74"/>
    </row>
    <row r="75" spans="2:5" ht="30" customHeight="1" x14ac:dyDescent="0.2">
      <c r="B75"/>
      <c r="C75"/>
      <c r="D75"/>
      <c r="E75"/>
    </row>
    <row r="76" spans="2:5" ht="30" customHeight="1" x14ac:dyDescent="0.2">
      <c r="B76"/>
      <c r="C76"/>
      <c r="D76"/>
      <c r="E76"/>
    </row>
    <row r="77" spans="2:5" ht="30" customHeight="1" x14ac:dyDescent="0.2">
      <c r="B77"/>
      <c r="C77"/>
      <c r="D77"/>
      <c r="E77"/>
    </row>
    <row r="78" spans="2:5" ht="30" customHeight="1" x14ac:dyDescent="0.2">
      <c r="B78"/>
      <c r="C78"/>
      <c r="D78"/>
      <c r="E78"/>
    </row>
    <row r="79" spans="2:5" ht="30" customHeight="1" x14ac:dyDescent="0.2">
      <c r="B79"/>
      <c r="C79"/>
      <c r="D79"/>
      <c r="E79"/>
    </row>
    <row r="80" spans="2:5" ht="30" customHeight="1" x14ac:dyDescent="0.2">
      <c r="B80"/>
      <c r="C80"/>
      <c r="D80"/>
      <c r="E80"/>
    </row>
    <row r="81" spans="2:5" ht="30" customHeight="1" x14ac:dyDescent="0.2">
      <c r="B81"/>
      <c r="C81"/>
      <c r="D81"/>
      <c r="E81"/>
    </row>
    <row r="82" spans="2:5" ht="30" customHeight="1" x14ac:dyDescent="0.2">
      <c r="B82"/>
      <c r="C82"/>
      <c r="D82"/>
      <c r="E82"/>
    </row>
    <row r="83" spans="2:5" ht="30" customHeight="1" x14ac:dyDescent="0.2">
      <c r="B83"/>
      <c r="C83"/>
      <c r="D83"/>
      <c r="E83"/>
    </row>
    <row r="84" spans="2:5" ht="30" customHeight="1" x14ac:dyDescent="0.2">
      <c r="B84"/>
      <c r="C84"/>
      <c r="D84"/>
      <c r="E84"/>
    </row>
    <row r="85" spans="2:5" ht="30" customHeight="1" x14ac:dyDescent="0.2">
      <c r="B85"/>
      <c r="C85"/>
      <c r="D85"/>
      <c r="E85"/>
    </row>
    <row r="86" spans="2:5" ht="30" customHeight="1" x14ac:dyDescent="0.2">
      <c r="B86"/>
      <c r="C86"/>
      <c r="D86"/>
      <c r="E86"/>
    </row>
    <row r="87" spans="2:5" ht="30" customHeight="1" x14ac:dyDescent="0.2">
      <c r="B87"/>
      <c r="C87"/>
      <c r="D87"/>
      <c r="E87"/>
    </row>
    <row r="88" spans="2:5" ht="30" customHeight="1" x14ac:dyDescent="0.2">
      <c r="B88"/>
      <c r="C88"/>
      <c r="D88"/>
      <c r="E88"/>
    </row>
    <row r="89" spans="2:5" ht="30" customHeight="1" x14ac:dyDescent="0.2">
      <c r="B89"/>
      <c r="C89"/>
      <c r="D89"/>
      <c r="E89"/>
    </row>
    <row r="90" spans="2:5" ht="30" customHeight="1" x14ac:dyDescent="0.2">
      <c r="B90"/>
      <c r="C90"/>
      <c r="D90"/>
      <c r="E90"/>
    </row>
    <row r="91" spans="2:5" ht="30" customHeight="1" x14ac:dyDescent="0.2">
      <c r="B91"/>
      <c r="C91"/>
      <c r="D91"/>
      <c r="E91"/>
    </row>
    <row r="92" spans="2:5" ht="30" customHeight="1" x14ac:dyDescent="0.2">
      <c r="B92"/>
      <c r="C92"/>
      <c r="D92"/>
      <c r="E92"/>
    </row>
    <row r="93" spans="2:5" ht="30" customHeight="1" x14ac:dyDescent="0.2">
      <c r="B93"/>
      <c r="C93"/>
      <c r="D93"/>
      <c r="E93"/>
    </row>
    <row r="94" spans="2:5" ht="30" customHeight="1" x14ac:dyDescent="0.2">
      <c r="B94"/>
      <c r="C94"/>
      <c r="D94"/>
      <c r="E94"/>
    </row>
    <row r="95" spans="2:5" ht="30" customHeight="1" x14ac:dyDescent="0.2">
      <c r="B95"/>
      <c r="C95"/>
      <c r="D95"/>
      <c r="E95"/>
    </row>
    <row r="96" spans="2:5" ht="30" customHeight="1" x14ac:dyDescent="0.2">
      <c r="B96"/>
      <c r="C96"/>
      <c r="D96"/>
      <c r="E96"/>
    </row>
    <row r="97" spans="2:5" ht="30" customHeight="1" x14ac:dyDescent="0.2">
      <c r="B97"/>
      <c r="C97"/>
      <c r="D97"/>
      <c r="E97"/>
    </row>
    <row r="98" spans="2:5" ht="30" customHeight="1" x14ac:dyDescent="0.2">
      <c r="B98"/>
      <c r="C98"/>
      <c r="D98"/>
      <c r="E98"/>
    </row>
    <row r="99" spans="2:5" ht="30" customHeight="1" x14ac:dyDescent="0.2">
      <c r="B99"/>
      <c r="C99"/>
      <c r="D99"/>
      <c r="E99"/>
    </row>
    <row r="100" spans="2:5" ht="30" customHeight="1" x14ac:dyDescent="0.2">
      <c r="B100"/>
      <c r="C100"/>
      <c r="D100"/>
      <c r="E100"/>
    </row>
    <row r="101" spans="2:5" ht="30" customHeight="1" x14ac:dyDescent="0.2">
      <c r="B101"/>
      <c r="C101"/>
      <c r="D101"/>
      <c r="E101"/>
    </row>
    <row r="102" spans="2:5" ht="30" customHeight="1" x14ac:dyDescent="0.2">
      <c r="B102"/>
      <c r="C102"/>
      <c r="D102"/>
      <c r="E102"/>
    </row>
    <row r="103" spans="2:5" ht="30" customHeight="1" x14ac:dyDescent="0.2">
      <c r="B103"/>
      <c r="C103"/>
      <c r="D103"/>
      <c r="E103"/>
    </row>
    <row r="104" spans="2:5" ht="30" customHeight="1" x14ac:dyDescent="0.2">
      <c r="B104"/>
      <c r="C104"/>
      <c r="D104"/>
      <c r="E104"/>
    </row>
    <row r="105" spans="2:5" ht="30" customHeight="1" x14ac:dyDescent="0.2">
      <c r="B105"/>
      <c r="C105"/>
      <c r="D105"/>
      <c r="E105"/>
    </row>
    <row r="106" spans="2:5" ht="30" customHeight="1" x14ac:dyDescent="0.2">
      <c r="B106"/>
      <c r="C106"/>
      <c r="D106"/>
      <c r="E106"/>
    </row>
    <row r="107" spans="2:5" ht="30" customHeight="1" x14ac:dyDescent="0.2">
      <c r="B107"/>
      <c r="C107"/>
      <c r="D107"/>
      <c r="E107"/>
    </row>
    <row r="108" spans="2:5" ht="30" customHeight="1" x14ac:dyDescent="0.2">
      <c r="B108"/>
      <c r="C108"/>
      <c r="D108"/>
      <c r="E108"/>
    </row>
    <row r="109" spans="2:5" ht="30" customHeight="1" x14ac:dyDescent="0.2">
      <c r="B109"/>
      <c r="C109"/>
      <c r="D109"/>
      <c r="E109"/>
    </row>
    <row r="110" spans="2:5" ht="30" customHeight="1" x14ac:dyDescent="0.2">
      <c r="B110"/>
      <c r="C110"/>
      <c r="D110"/>
      <c r="E110"/>
    </row>
    <row r="111" spans="2:5" ht="30" customHeight="1" x14ac:dyDescent="0.2">
      <c r="B111"/>
      <c r="C111"/>
      <c r="D111"/>
      <c r="E111"/>
    </row>
    <row r="112" spans="2:5" ht="30" customHeight="1" x14ac:dyDescent="0.2">
      <c r="B112"/>
      <c r="C112"/>
      <c r="D112"/>
      <c r="E112"/>
    </row>
    <row r="113" spans="2:5" ht="30" customHeight="1" x14ac:dyDescent="0.2">
      <c r="B113"/>
      <c r="C113"/>
      <c r="D113"/>
      <c r="E113"/>
    </row>
    <row r="114" spans="2:5" ht="30" customHeight="1" x14ac:dyDescent="0.2">
      <c r="B114"/>
      <c r="C114"/>
      <c r="D114"/>
      <c r="E114"/>
    </row>
    <row r="115" spans="2:5" ht="30" customHeight="1" x14ac:dyDescent="0.2">
      <c r="B115"/>
      <c r="C115"/>
      <c r="D115"/>
      <c r="E115"/>
    </row>
    <row r="116" spans="2:5" ht="30" customHeight="1" x14ac:dyDescent="0.2">
      <c r="B116"/>
      <c r="C116"/>
      <c r="D116"/>
      <c r="E116"/>
    </row>
  </sheetData>
  <pageMargins left="0.7" right="0.7" top="0.78740157499999996" bottom="0.78740157499999996"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vt:i4>
      </vt:variant>
    </vt:vector>
  </HeadingPairs>
  <TitlesOfParts>
    <vt:vector size="19" baseType="lpstr">
      <vt:lpstr>Cockpit</vt:lpstr>
      <vt:lpstr>Menü</vt:lpstr>
      <vt:lpstr>Kita-Handbuch-Datenquelle</vt:lpstr>
      <vt:lpstr>Kita-Handbuch-Ursprung</vt:lpstr>
      <vt:lpstr>PT-Orte</vt:lpstr>
      <vt:lpstr>PT-Einrichtungstyp</vt:lpstr>
      <vt:lpstr>PT-Groesse</vt:lpstr>
      <vt:lpstr>PT-Kita nach Groesse</vt:lpstr>
      <vt:lpstr>PT-Rechtsform</vt:lpstr>
      <vt:lpstr>PT-Träger</vt:lpstr>
      <vt:lpstr>PT-Gruppenform</vt:lpstr>
      <vt:lpstr>PT-Inklusion</vt:lpstr>
      <vt:lpstr>PT-Region</vt:lpstr>
      <vt:lpstr>T_Pädagogische Konzepte</vt:lpstr>
      <vt:lpstr>PT-Sprach-Kitas</vt:lpstr>
      <vt:lpstr>PT-Wald-Kitas</vt:lpstr>
      <vt:lpstr>PT-MINT-Kitas</vt:lpstr>
      <vt:lpstr>PT_Regionen</vt:lpstr>
      <vt:lpstr>'Kita-Handbuch-Datenquelle'!Druckbereich</vt:lpstr>
    </vt:vector>
  </TitlesOfParts>
  <Company>Landratsamt Weilheim-Schongau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Ginger, Andreas</dc:creator>
  <cp:lastModifiedBy>Breu, Erika</cp:lastModifiedBy>
  <dcterms:created xsi:type="dcterms:W3CDTF">2024-07-03T15:49:25Z</dcterms:created>
  <dcterms:modified xsi:type="dcterms:W3CDTF">2025-01-09T15:55:45Z</dcterms:modified>
</cp:coreProperties>
</file>